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SO 4.4 - Dešťová sto..." sheetId="2" r:id="rId2"/>
    <sheet name="02 - SO 4.6 - Dešťová sto..." sheetId="3" r:id="rId3"/>
    <sheet name="03 - SO 5.2 - Podzemní re..." sheetId="4" r:id="rId4"/>
    <sheet name="04 - SO 5.1 Výústní objekt" sheetId="5" r:id="rId5"/>
    <sheet name="05 - VRN" sheetId="6" r:id="rId6"/>
    <sheet name="Pokyny pro vyplnění" sheetId="7" r:id="rId7"/>
  </sheets>
  <definedNames>
    <definedName name="_xlnm.Print_Area" localSheetId="0">'Rekapitulace stavby'!$D$4:$AO$33,'Rekapitulace stavby'!$C$39:$AQ$57</definedName>
    <definedName name="_xlnm.Print_Titles" localSheetId="0">'Rekapitulace stavby'!$49:$49</definedName>
    <definedName name="_xlnm._FilterDatabase" localSheetId="1" hidden="1">'01 - SO 4.4 - Dešťová sto...'!$C$84:$K$309</definedName>
    <definedName name="_xlnm.Print_Area" localSheetId="1">'01 - SO 4.4 - Dešťová sto...'!$C$4:$J$36,'01 - SO 4.4 - Dešťová sto...'!$C$42:$J$66,'01 - SO 4.4 - Dešťová sto...'!$C$72:$K$309</definedName>
    <definedName name="_xlnm.Print_Titles" localSheetId="1">'01 - SO 4.4 - Dešťová sto...'!$84:$84</definedName>
    <definedName name="_xlnm._FilterDatabase" localSheetId="2" hidden="1">'02 - SO 4.6 - Dešťová sto...'!$C$84:$K$407</definedName>
    <definedName name="_xlnm.Print_Area" localSheetId="2">'02 - SO 4.6 - Dešťová sto...'!$C$4:$J$36,'02 - SO 4.6 - Dešťová sto...'!$C$42:$J$66,'02 - SO 4.6 - Dešťová sto...'!$C$72:$K$407</definedName>
    <definedName name="_xlnm.Print_Titles" localSheetId="2">'02 - SO 4.6 - Dešťová sto...'!$84:$84</definedName>
    <definedName name="_xlnm._FilterDatabase" localSheetId="3" hidden="1">'03 - SO 5.2 - Podzemní re...'!$C$81:$K$200</definedName>
    <definedName name="_xlnm.Print_Area" localSheetId="3">'03 - SO 5.2 - Podzemní re...'!$C$4:$J$36,'03 - SO 5.2 - Podzemní re...'!$C$42:$J$63,'03 - SO 5.2 - Podzemní re...'!$C$69:$K$200</definedName>
    <definedName name="_xlnm.Print_Titles" localSheetId="3">'03 - SO 5.2 - Podzemní re...'!$81:$81</definedName>
    <definedName name="_xlnm._FilterDatabase" localSheetId="4" hidden="1">'04 - SO 5.1 Výústní objekt'!$C$83:$K$155</definedName>
    <definedName name="_xlnm.Print_Area" localSheetId="4">'04 - SO 5.1 Výústní objekt'!$C$4:$J$36,'04 - SO 5.1 Výústní objekt'!$C$42:$J$65,'04 - SO 5.1 Výústní objekt'!$C$71:$K$155</definedName>
    <definedName name="_xlnm.Print_Titles" localSheetId="4">'04 - SO 5.1 Výústní objekt'!$83:$83</definedName>
    <definedName name="_xlnm._FilterDatabase" localSheetId="5" hidden="1">'05 - VRN'!$C$76:$K$86</definedName>
    <definedName name="_xlnm.Print_Area" localSheetId="5">'05 - VRN'!$C$4:$J$36,'05 - VRN'!$C$42:$J$58,'05 - VRN'!$C$64:$K$86</definedName>
    <definedName name="_xlnm.Print_Titles" localSheetId="5">'05 - VRN'!$76:$76</definedName>
    <definedName name="_xlnm.Print_Area" localSheetId="6">'Pokyny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6"/>
  <c r="AX56"/>
  <c i="6" r="BI86"/>
  <c r="BH86"/>
  <c r="BG86"/>
  <c r="BF86"/>
  <c r="T86"/>
  <c r="R86"/>
  <c r="P86"/>
  <c r="BK86"/>
  <c r="J86"/>
  <c r="BE86"/>
  <c r="BI85"/>
  <c r="BH85"/>
  <c r="BG85"/>
  <c r="BF85"/>
  <c r="T85"/>
  <c r="R85"/>
  <c r="P85"/>
  <c r="BK85"/>
  <c r="J85"/>
  <c r="BE85"/>
  <c r="BI84"/>
  <c r="BH84"/>
  <c r="BG84"/>
  <c r="BF84"/>
  <c r="T84"/>
  <c r="R84"/>
  <c r="P84"/>
  <c r="BK84"/>
  <c r="J84"/>
  <c r="BE84"/>
  <c r="BI83"/>
  <c r="BH83"/>
  <c r="BG83"/>
  <c r="BF83"/>
  <c r="T83"/>
  <c r="R83"/>
  <c r="P83"/>
  <c r="BK83"/>
  <c r="J83"/>
  <c r="BE83"/>
  <c r="BI82"/>
  <c r="BH82"/>
  <c r="BG82"/>
  <c r="BF82"/>
  <c r="T82"/>
  <c r="R82"/>
  <c r="P82"/>
  <c r="BK82"/>
  <c r="J82"/>
  <c r="BE82"/>
  <c r="BI81"/>
  <c r="BH81"/>
  <c r="BG81"/>
  <c r="BF81"/>
  <c r="T81"/>
  <c r="R81"/>
  <c r="P81"/>
  <c r="BK81"/>
  <c r="J81"/>
  <c r="BE81"/>
  <c r="BI80"/>
  <c r="BH80"/>
  <c r="BG80"/>
  <c r="BF80"/>
  <c r="T80"/>
  <c r="R80"/>
  <c r="P80"/>
  <c r="BK80"/>
  <c r="J80"/>
  <c r="BE80"/>
  <c r="BI79"/>
  <c r="F34"/>
  <c i="1" r="BD56"/>
  <c i="6" r="BH79"/>
  <c r="F33"/>
  <c i="1" r="BC56"/>
  <c i="6" r="BG79"/>
  <c r="F32"/>
  <c i="1" r="BB56"/>
  <c i="6" r="BF79"/>
  <c r="J31"/>
  <c i="1" r="AW56"/>
  <c i="6" r="F31"/>
  <c i="1" r="BA56"/>
  <c i="6" r="T79"/>
  <c r="T78"/>
  <c r="T77"/>
  <c r="R79"/>
  <c r="R78"/>
  <c r="R77"/>
  <c r="P79"/>
  <c r="P78"/>
  <c r="P77"/>
  <c i="1" r="AU56"/>
  <c i="6" r="BK79"/>
  <c r="BK78"/>
  <c r="J78"/>
  <c r="BK77"/>
  <c r="J77"/>
  <c r="J56"/>
  <c r="J27"/>
  <c i="1" r="AG56"/>
  <c i="6" r="J79"/>
  <c r="BE79"/>
  <c r="J30"/>
  <c i="1" r="AV56"/>
  <c i="6" r="F30"/>
  <c i="1" r="AZ56"/>
  <c i="6" r="J57"/>
  <c r="J73"/>
  <c r="F73"/>
  <c r="F71"/>
  <c r="E69"/>
  <c r="J51"/>
  <c r="F51"/>
  <c r="F49"/>
  <c r="E47"/>
  <c r="J36"/>
  <c r="J18"/>
  <c r="E18"/>
  <c r="F74"/>
  <c r="F52"/>
  <c r="J17"/>
  <c r="J12"/>
  <c r="J71"/>
  <c r="J49"/>
  <c r="E7"/>
  <c r="E67"/>
  <c r="E45"/>
  <c i="1" r="AY55"/>
  <c r="AX55"/>
  <c i="5" r="BI154"/>
  <c r="BH154"/>
  <c r="BG154"/>
  <c r="BF154"/>
  <c r="T154"/>
  <c r="T153"/>
  <c r="R154"/>
  <c r="R153"/>
  <c r="P154"/>
  <c r="P153"/>
  <c r="BK154"/>
  <c r="BK153"/>
  <c r="J153"/>
  <c r="J154"/>
  <c r="BE154"/>
  <c r="J64"/>
  <c r="BI151"/>
  <c r="BH151"/>
  <c r="BG151"/>
  <c r="BF151"/>
  <c r="T151"/>
  <c r="R151"/>
  <c r="P151"/>
  <c r="BK151"/>
  <c r="J151"/>
  <c r="BE151"/>
  <c r="BI147"/>
  <c r="BH147"/>
  <c r="BG147"/>
  <c r="BF147"/>
  <c r="T147"/>
  <c r="R147"/>
  <c r="P147"/>
  <c r="BK147"/>
  <c r="J147"/>
  <c r="BE147"/>
  <c r="BI145"/>
  <c r="BH145"/>
  <c r="BG145"/>
  <c r="BF145"/>
  <c r="T145"/>
  <c r="T144"/>
  <c r="R145"/>
  <c r="R144"/>
  <c r="P145"/>
  <c r="P144"/>
  <c r="BK145"/>
  <c r="BK144"/>
  <c r="J144"/>
  <c r="J145"/>
  <c r="BE145"/>
  <c r="J63"/>
  <c r="BI139"/>
  <c r="BH139"/>
  <c r="BG139"/>
  <c r="BF139"/>
  <c r="T139"/>
  <c r="T138"/>
  <c r="R139"/>
  <c r="R138"/>
  <c r="P139"/>
  <c r="P138"/>
  <c r="BK139"/>
  <c r="BK138"/>
  <c r="J138"/>
  <c r="J139"/>
  <c r="BE139"/>
  <c r="J62"/>
  <c r="BI137"/>
  <c r="BH137"/>
  <c r="BG137"/>
  <c r="BF137"/>
  <c r="T137"/>
  <c r="R137"/>
  <c r="P137"/>
  <c r="BK137"/>
  <c r="J137"/>
  <c r="BE137"/>
  <c r="BI135"/>
  <c r="BH135"/>
  <c r="BG135"/>
  <c r="BF135"/>
  <c r="T135"/>
  <c r="T134"/>
  <c r="R135"/>
  <c r="R134"/>
  <c r="P135"/>
  <c r="P134"/>
  <c r="BK135"/>
  <c r="BK134"/>
  <c r="J134"/>
  <c r="J135"/>
  <c r="BE135"/>
  <c r="J61"/>
  <c r="BI130"/>
  <c r="BH130"/>
  <c r="BG130"/>
  <c r="BF130"/>
  <c r="T130"/>
  <c r="R130"/>
  <c r="P130"/>
  <c r="BK130"/>
  <c r="J130"/>
  <c r="BE130"/>
  <c r="BI126"/>
  <c r="BH126"/>
  <c r="BG126"/>
  <c r="BF126"/>
  <c r="T126"/>
  <c r="T125"/>
  <c r="R126"/>
  <c r="R125"/>
  <c r="P126"/>
  <c r="P125"/>
  <c r="BK126"/>
  <c r="BK125"/>
  <c r="J125"/>
  <c r="J126"/>
  <c r="BE126"/>
  <c r="J60"/>
  <c r="BI121"/>
  <c r="BH121"/>
  <c r="BG121"/>
  <c r="BF121"/>
  <c r="T121"/>
  <c r="R121"/>
  <c r="P121"/>
  <c r="BK121"/>
  <c r="J121"/>
  <c r="BE121"/>
  <c r="BI119"/>
  <c r="BH119"/>
  <c r="BG119"/>
  <c r="BF119"/>
  <c r="T119"/>
  <c r="R119"/>
  <c r="P119"/>
  <c r="BK119"/>
  <c r="J119"/>
  <c r="BE119"/>
  <c r="BI113"/>
  <c r="BH113"/>
  <c r="BG113"/>
  <c r="BF113"/>
  <c r="T113"/>
  <c r="R113"/>
  <c r="P113"/>
  <c r="BK113"/>
  <c r="J113"/>
  <c r="BE113"/>
  <c r="BI107"/>
  <c r="BH107"/>
  <c r="BG107"/>
  <c r="BF107"/>
  <c r="T107"/>
  <c r="T106"/>
  <c r="R107"/>
  <c r="R106"/>
  <c r="P107"/>
  <c r="P106"/>
  <c r="BK107"/>
  <c r="BK106"/>
  <c r="J106"/>
  <c r="J107"/>
  <c r="BE107"/>
  <c r="J59"/>
  <c r="BI102"/>
  <c r="BH102"/>
  <c r="BG102"/>
  <c r="BF102"/>
  <c r="T102"/>
  <c r="R102"/>
  <c r="P102"/>
  <c r="BK102"/>
  <c r="J102"/>
  <c r="BE102"/>
  <c r="BI100"/>
  <c r="BH100"/>
  <c r="BG100"/>
  <c r="BF100"/>
  <c r="T100"/>
  <c r="R100"/>
  <c r="P100"/>
  <c r="BK100"/>
  <c r="J100"/>
  <c r="BE100"/>
  <c r="BI98"/>
  <c r="BH98"/>
  <c r="BG98"/>
  <c r="BF98"/>
  <c r="T98"/>
  <c r="R98"/>
  <c r="P98"/>
  <c r="BK98"/>
  <c r="J98"/>
  <c r="BE98"/>
  <c r="BI96"/>
  <c r="BH96"/>
  <c r="BG96"/>
  <c r="BF96"/>
  <c r="T96"/>
  <c r="R96"/>
  <c r="P96"/>
  <c r="BK96"/>
  <c r="J96"/>
  <c r="BE96"/>
  <c r="BI93"/>
  <c r="BH93"/>
  <c r="BG93"/>
  <c r="BF93"/>
  <c r="T93"/>
  <c r="R93"/>
  <c r="P93"/>
  <c r="BK93"/>
  <c r="J93"/>
  <c r="BE93"/>
  <c r="BI89"/>
  <c r="BH89"/>
  <c r="BG89"/>
  <c r="BF89"/>
  <c r="T89"/>
  <c r="R89"/>
  <c r="P89"/>
  <c r="BK89"/>
  <c r="J89"/>
  <c r="BE89"/>
  <c r="BI87"/>
  <c r="F34"/>
  <c i="1" r="BD55"/>
  <c i="5" r="BH87"/>
  <c r="F33"/>
  <c i="1" r="BC55"/>
  <c i="5" r="BG87"/>
  <c r="F32"/>
  <c i="1" r="BB55"/>
  <c i="5" r="BF87"/>
  <c r="J31"/>
  <c i="1" r="AW55"/>
  <c i="5" r="F31"/>
  <c i="1" r="BA55"/>
  <c i="5" r="T87"/>
  <c r="T86"/>
  <c r="T85"/>
  <c r="T84"/>
  <c r="R87"/>
  <c r="R86"/>
  <c r="R85"/>
  <c r="R84"/>
  <c r="P87"/>
  <c r="P86"/>
  <c r="P85"/>
  <c r="P84"/>
  <c i="1" r="AU55"/>
  <c i="5" r="BK87"/>
  <c r="BK86"/>
  <c r="J86"/>
  <c r="BK85"/>
  <c r="J85"/>
  <c r="BK84"/>
  <c r="J84"/>
  <c r="J56"/>
  <c r="J27"/>
  <c i="1" r="AG55"/>
  <c i="5" r="J87"/>
  <c r="BE87"/>
  <c r="J30"/>
  <c i="1" r="AV55"/>
  <c i="5" r="F30"/>
  <c i="1" r="AZ55"/>
  <c i="5" r="J58"/>
  <c r="J57"/>
  <c r="J80"/>
  <c r="F80"/>
  <c r="F78"/>
  <c r="E76"/>
  <c r="J51"/>
  <c r="F51"/>
  <c r="F49"/>
  <c r="E47"/>
  <c r="J36"/>
  <c r="J18"/>
  <c r="E18"/>
  <c r="F81"/>
  <c r="F52"/>
  <c r="J17"/>
  <c r="J12"/>
  <c r="J78"/>
  <c r="J49"/>
  <c r="E7"/>
  <c r="E74"/>
  <c r="E45"/>
  <c i="1" r="AY54"/>
  <c r="AX54"/>
  <c i="4" r="BI199"/>
  <c r="BH199"/>
  <c r="BG199"/>
  <c r="BF199"/>
  <c r="T199"/>
  <c r="T198"/>
  <c r="R199"/>
  <c r="R198"/>
  <c r="P199"/>
  <c r="P198"/>
  <c r="BK199"/>
  <c r="BK198"/>
  <c r="J198"/>
  <c r="J199"/>
  <c r="BE199"/>
  <c r="J62"/>
  <c r="BI187"/>
  <c r="BH187"/>
  <c r="BG187"/>
  <c r="BF187"/>
  <c r="T187"/>
  <c r="R187"/>
  <c r="P187"/>
  <c r="BK187"/>
  <c r="J187"/>
  <c r="BE187"/>
  <c r="BI186"/>
  <c r="BH186"/>
  <c r="BG186"/>
  <c r="BF186"/>
  <c r="T186"/>
  <c r="R186"/>
  <c r="P186"/>
  <c r="BK186"/>
  <c r="J186"/>
  <c r="BE186"/>
  <c r="BI184"/>
  <c r="BH184"/>
  <c r="BG184"/>
  <c r="BF184"/>
  <c r="T184"/>
  <c r="T183"/>
  <c r="R184"/>
  <c r="R183"/>
  <c r="P184"/>
  <c r="P183"/>
  <c r="BK184"/>
  <c r="BK183"/>
  <c r="J183"/>
  <c r="J184"/>
  <c r="BE184"/>
  <c r="J61"/>
  <c r="BI179"/>
  <c r="BH179"/>
  <c r="BG179"/>
  <c r="BF179"/>
  <c r="T179"/>
  <c r="T178"/>
  <c r="R179"/>
  <c r="R178"/>
  <c r="P179"/>
  <c r="P178"/>
  <c r="BK179"/>
  <c r="BK178"/>
  <c r="J178"/>
  <c r="J179"/>
  <c r="BE179"/>
  <c r="J60"/>
  <c r="BI176"/>
  <c r="BH176"/>
  <c r="BG176"/>
  <c r="BF176"/>
  <c r="T176"/>
  <c r="T175"/>
  <c r="R176"/>
  <c r="R175"/>
  <c r="P176"/>
  <c r="P175"/>
  <c r="BK176"/>
  <c r="BK175"/>
  <c r="J175"/>
  <c r="J176"/>
  <c r="BE176"/>
  <c r="J59"/>
  <c r="BI172"/>
  <c r="BH172"/>
  <c r="BG172"/>
  <c r="BF172"/>
  <c r="T172"/>
  <c r="R172"/>
  <c r="P172"/>
  <c r="BK172"/>
  <c r="J172"/>
  <c r="BE172"/>
  <c r="BI168"/>
  <c r="BH168"/>
  <c r="BG168"/>
  <c r="BF168"/>
  <c r="T168"/>
  <c r="R168"/>
  <c r="P168"/>
  <c r="BK168"/>
  <c r="J168"/>
  <c r="BE168"/>
  <c r="BI166"/>
  <c r="BH166"/>
  <c r="BG166"/>
  <c r="BF166"/>
  <c r="T166"/>
  <c r="R166"/>
  <c r="P166"/>
  <c r="BK166"/>
  <c r="J166"/>
  <c r="BE166"/>
  <c r="BI162"/>
  <c r="BH162"/>
  <c r="BG162"/>
  <c r="BF162"/>
  <c r="T162"/>
  <c r="R162"/>
  <c r="P162"/>
  <c r="BK162"/>
  <c r="J162"/>
  <c r="BE162"/>
  <c r="BI158"/>
  <c r="BH158"/>
  <c r="BG158"/>
  <c r="BF158"/>
  <c r="T158"/>
  <c r="R158"/>
  <c r="P158"/>
  <c r="BK158"/>
  <c r="J158"/>
  <c r="BE158"/>
  <c r="BI154"/>
  <c r="BH154"/>
  <c r="BG154"/>
  <c r="BF154"/>
  <c r="T154"/>
  <c r="R154"/>
  <c r="P154"/>
  <c r="BK154"/>
  <c r="J154"/>
  <c r="BE154"/>
  <c r="BI150"/>
  <c r="BH150"/>
  <c r="BG150"/>
  <c r="BF150"/>
  <c r="T150"/>
  <c r="R150"/>
  <c r="P150"/>
  <c r="BK150"/>
  <c r="J150"/>
  <c r="BE150"/>
  <c r="BI148"/>
  <c r="BH148"/>
  <c r="BG148"/>
  <c r="BF148"/>
  <c r="T148"/>
  <c r="R148"/>
  <c r="P148"/>
  <c r="BK148"/>
  <c r="J148"/>
  <c r="BE148"/>
  <c r="BI144"/>
  <c r="BH144"/>
  <c r="BG144"/>
  <c r="BF144"/>
  <c r="T144"/>
  <c r="R144"/>
  <c r="P144"/>
  <c r="BK144"/>
  <c r="J144"/>
  <c r="BE144"/>
  <c r="BI142"/>
  <c r="BH142"/>
  <c r="BG142"/>
  <c r="BF142"/>
  <c r="T142"/>
  <c r="R142"/>
  <c r="P142"/>
  <c r="BK142"/>
  <c r="J142"/>
  <c r="BE142"/>
  <c r="BI134"/>
  <c r="BH134"/>
  <c r="BG134"/>
  <c r="BF134"/>
  <c r="T134"/>
  <c r="R134"/>
  <c r="P134"/>
  <c r="BK134"/>
  <c r="J134"/>
  <c r="BE134"/>
  <c r="BI127"/>
  <c r="BH127"/>
  <c r="BG127"/>
  <c r="BF127"/>
  <c r="T127"/>
  <c r="R127"/>
  <c r="P127"/>
  <c r="BK127"/>
  <c r="J127"/>
  <c r="BE127"/>
  <c r="BI123"/>
  <c r="BH123"/>
  <c r="BG123"/>
  <c r="BF123"/>
  <c r="T123"/>
  <c r="R123"/>
  <c r="P123"/>
  <c r="BK123"/>
  <c r="J123"/>
  <c r="BE123"/>
  <c r="BI119"/>
  <c r="BH119"/>
  <c r="BG119"/>
  <c r="BF119"/>
  <c r="T119"/>
  <c r="R119"/>
  <c r="P119"/>
  <c r="BK119"/>
  <c r="J119"/>
  <c r="BE119"/>
  <c r="BI118"/>
  <c r="BH118"/>
  <c r="BG118"/>
  <c r="BF118"/>
  <c r="T118"/>
  <c r="R118"/>
  <c r="P118"/>
  <c r="BK118"/>
  <c r="J118"/>
  <c r="BE118"/>
  <c r="BI114"/>
  <c r="BH114"/>
  <c r="BG114"/>
  <c r="BF114"/>
  <c r="T114"/>
  <c r="R114"/>
  <c r="P114"/>
  <c r="BK114"/>
  <c r="J114"/>
  <c r="BE114"/>
  <c r="BI110"/>
  <c r="BH110"/>
  <c r="BG110"/>
  <c r="BF110"/>
  <c r="T110"/>
  <c r="R110"/>
  <c r="P110"/>
  <c r="BK110"/>
  <c r="J110"/>
  <c r="BE110"/>
  <c r="BI106"/>
  <c r="BH106"/>
  <c r="BG106"/>
  <c r="BF106"/>
  <c r="T106"/>
  <c r="R106"/>
  <c r="P106"/>
  <c r="BK106"/>
  <c r="J106"/>
  <c r="BE106"/>
  <c r="BI102"/>
  <c r="BH102"/>
  <c r="BG102"/>
  <c r="BF102"/>
  <c r="T102"/>
  <c r="R102"/>
  <c r="P102"/>
  <c r="BK102"/>
  <c r="J102"/>
  <c r="BE102"/>
  <c r="BI98"/>
  <c r="BH98"/>
  <c r="BG98"/>
  <c r="BF98"/>
  <c r="T98"/>
  <c r="R98"/>
  <c r="P98"/>
  <c r="BK98"/>
  <c r="J98"/>
  <c r="BE98"/>
  <c r="BI89"/>
  <c r="BH89"/>
  <c r="BG89"/>
  <c r="BF89"/>
  <c r="T89"/>
  <c r="R89"/>
  <c r="P89"/>
  <c r="BK89"/>
  <c r="J89"/>
  <c r="BE89"/>
  <c r="BI85"/>
  <c r="F34"/>
  <c i="1" r="BD54"/>
  <c i="4" r="BH85"/>
  <c r="F33"/>
  <c i="1" r="BC54"/>
  <c i="4" r="BG85"/>
  <c r="F32"/>
  <c i="1" r="BB54"/>
  <c i="4" r="BF85"/>
  <c r="J31"/>
  <c i="1" r="AW54"/>
  <c i="4" r="F31"/>
  <c i="1" r="BA54"/>
  <c i="4" r="T85"/>
  <c r="T84"/>
  <c r="T83"/>
  <c r="T82"/>
  <c r="R85"/>
  <c r="R84"/>
  <c r="R83"/>
  <c r="R82"/>
  <c r="P85"/>
  <c r="P84"/>
  <c r="P83"/>
  <c r="P82"/>
  <c i="1" r="AU54"/>
  <c i="4" r="BK85"/>
  <c r="BK84"/>
  <c r="J84"/>
  <c r="BK83"/>
  <c r="J83"/>
  <c r="BK82"/>
  <c r="J82"/>
  <c r="J56"/>
  <c r="J27"/>
  <c i="1" r="AG54"/>
  <c i="4" r="J85"/>
  <c r="BE85"/>
  <c r="J30"/>
  <c i="1" r="AV54"/>
  <c i="4" r="F30"/>
  <c i="1" r="AZ54"/>
  <c i="4" r="J58"/>
  <c r="J57"/>
  <c r="J78"/>
  <c r="F78"/>
  <c r="F76"/>
  <c r="E74"/>
  <c r="J51"/>
  <c r="F51"/>
  <c r="F49"/>
  <c r="E47"/>
  <c r="J36"/>
  <c r="J18"/>
  <c r="E18"/>
  <c r="F79"/>
  <c r="F52"/>
  <c r="J17"/>
  <c r="J12"/>
  <c r="J76"/>
  <c r="J49"/>
  <c r="E7"/>
  <c r="E72"/>
  <c r="E45"/>
  <c i="1" r="AY53"/>
  <c r="AX53"/>
  <c i="3" r="BI406"/>
  <c r="BH406"/>
  <c r="BG406"/>
  <c r="BF406"/>
  <c r="T406"/>
  <c r="T405"/>
  <c r="T404"/>
  <c r="R406"/>
  <c r="R405"/>
  <c r="R404"/>
  <c r="P406"/>
  <c r="P405"/>
  <c r="P404"/>
  <c r="BK406"/>
  <c r="BK405"/>
  <c r="J405"/>
  <c r="BK404"/>
  <c r="J404"/>
  <c r="J406"/>
  <c r="BE406"/>
  <c r="J65"/>
  <c r="J64"/>
  <c r="BI402"/>
  <c r="BH402"/>
  <c r="BG402"/>
  <c r="BF402"/>
  <c r="T402"/>
  <c r="T401"/>
  <c r="R402"/>
  <c r="R401"/>
  <c r="P402"/>
  <c r="P401"/>
  <c r="BK402"/>
  <c r="BK401"/>
  <c r="J401"/>
  <c r="J402"/>
  <c r="BE402"/>
  <c r="J63"/>
  <c r="BI395"/>
  <c r="BH395"/>
  <c r="BG395"/>
  <c r="BF395"/>
  <c r="T395"/>
  <c r="R395"/>
  <c r="P395"/>
  <c r="BK395"/>
  <c r="J395"/>
  <c r="BE395"/>
  <c r="BI394"/>
  <c r="BH394"/>
  <c r="BG394"/>
  <c r="BF394"/>
  <c r="T394"/>
  <c r="R394"/>
  <c r="P394"/>
  <c r="BK394"/>
  <c r="J394"/>
  <c r="BE394"/>
  <c r="BI392"/>
  <c r="BH392"/>
  <c r="BG392"/>
  <c r="BF392"/>
  <c r="T392"/>
  <c r="R392"/>
  <c r="P392"/>
  <c r="BK392"/>
  <c r="J392"/>
  <c r="BE392"/>
  <c r="BI391"/>
  <c r="BH391"/>
  <c r="BG391"/>
  <c r="BF391"/>
  <c r="T391"/>
  <c r="R391"/>
  <c r="P391"/>
  <c r="BK391"/>
  <c r="J391"/>
  <c r="BE391"/>
  <c r="BI388"/>
  <c r="BH388"/>
  <c r="BG388"/>
  <c r="BF388"/>
  <c r="T388"/>
  <c r="R388"/>
  <c r="P388"/>
  <c r="BK388"/>
  <c r="J388"/>
  <c r="BE388"/>
  <c r="BI384"/>
  <c r="BH384"/>
  <c r="BG384"/>
  <c r="BF384"/>
  <c r="T384"/>
  <c r="R384"/>
  <c r="P384"/>
  <c r="BK384"/>
  <c r="J384"/>
  <c r="BE384"/>
  <c r="BI378"/>
  <c r="BH378"/>
  <c r="BG378"/>
  <c r="BF378"/>
  <c r="T378"/>
  <c r="R378"/>
  <c r="P378"/>
  <c r="BK378"/>
  <c r="J378"/>
  <c r="BE378"/>
  <c r="BI377"/>
  <c r="BH377"/>
  <c r="BG377"/>
  <c r="BF377"/>
  <c r="T377"/>
  <c r="R377"/>
  <c r="P377"/>
  <c r="BK377"/>
  <c r="J377"/>
  <c r="BE377"/>
  <c r="BI375"/>
  <c r="BH375"/>
  <c r="BG375"/>
  <c r="BF375"/>
  <c r="T375"/>
  <c r="R375"/>
  <c r="P375"/>
  <c r="BK375"/>
  <c r="J375"/>
  <c r="BE375"/>
  <c r="BI373"/>
  <c r="BH373"/>
  <c r="BG373"/>
  <c r="BF373"/>
  <c r="T373"/>
  <c r="R373"/>
  <c r="P373"/>
  <c r="BK373"/>
  <c r="J373"/>
  <c r="BE373"/>
  <c r="BI372"/>
  <c r="BH372"/>
  <c r="BG372"/>
  <c r="BF372"/>
  <c r="T372"/>
  <c r="R372"/>
  <c r="P372"/>
  <c r="BK372"/>
  <c r="J372"/>
  <c r="BE372"/>
  <c r="BI371"/>
  <c r="BH371"/>
  <c r="BG371"/>
  <c r="BF371"/>
  <c r="T371"/>
  <c r="R371"/>
  <c r="P371"/>
  <c r="BK371"/>
  <c r="J371"/>
  <c r="BE371"/>
  <c r="BI370"/>
  <c r="BH370"/>
  <c r="BG370"/>
  <c r="BF370"/>
  <c r="T370"/>
  <c r="R370"/>
  <c r="P370"/>
  <c r="BK370"/>
  <c r="J370"/>
  <c r="BE370"/>
  <c r="BI369"/>
  <c r="BH369"/>
  <c r="BG369"/>
  <c r="BF369"/>
  <c r="T369"/>
  <c r="R369"/>
  <c r="P369"/>
  <c r="BK369"/>
  <c r="J369"/>
  <c r="BE369"/>
  <c r="BI367"/>
  <c r="BH367"/>
  <c r="BG367"/>
  <c r="BF367"/>
  <c r="T367"/>
  <c r="R367"/>
  <c r="P367"/>
  <c r="BK367"/>
  <c r="J367"/>
  <c r="BE367"/>
  <c r="BI366"/>
  <c r="BH366"/>
  <c r="BG366"/>
  <c r="BF366"/>
  <c r="T366"/>
  <c r="R366"/>
  <c r="P366"/>
  <c r="BK366"/>
  <c r="J366"/>
  <c r="BE366"/>
  <c r="BI365"/>
  <c r="BH365"/>
  <c r="BG365"/>
  <c r="BF365"/>
  <c r="T365"/>
  <c r="R365"/>
  <c r="P365"/>
  <c r="BK365"/>
  <c r="J365"/>
  <c r="BE365"/>
  <c r="BI361"/>
  <c r="BH361"/>
  <c r="BG361"/>
  <c r="BF361"/>
  <c r="T361"/>
  <c r="R361"/>
  <c r="P361"/>
  <c r="BK361"/>
  <c r="J361"/>
  <c r="BE361"/>
  <c r="BI360"/>
  <c r="BH360"/>
  <c r="BG360"/>
  <c r="BF360"/>
  <c r="T360"/>
  <c r="R360"/>
  <c r="P360"/>
  <c r="BK360"/>
  <c r="J360"/>
  <c r="BE360"/>
  <c r="BI358"/>
  <c r="BH358"/>
  <c r="BG358"/>
  <c r="BF358"/>
  <c r="T358"/>
  <c r="R358"/>
  <c r="P358"/>
  <c r="BK358"/>
  <c r="J358"/>
  <c r="BE358"/>
  <c r="BI357"/>
  <c r="BH357"/>
  <c r="BG357"/>
  <c r="BF357"/>
  <c r="T357"/>
  <c r="R357"/>
  <c r="P357"/>
  <c r="BK357"/>
  <c r="J357"/>
  <c r="BE357"/>
  <c r="BI356"/>
  <c r="BH356"/>
  <c r="BG356"/>
  <c r="BF356"/>
  <c r="T356"/>
  <c r="R356"/>
  <c r="P356"/>
  <c r="BK356"/>
  <c r="J356"/>
  <c r="BE356"/>
  <c r="BI355"/>
  <c r="BH355"/>
  <c r="BG355"/>
  <c r="BF355"/>
  <c r="T355"/>
  <c r="R355"/>
  <c r="P355"/>
  <c r="BK355"/>
  <c r="J355"/>
  <c r="BE355"/>
  <c r="BI354"/>
  <c r="BH354"/>
  <c r="BG354"/>
  <c r="BF354"/>
  <c r="T354"/>
  <c r="R354"/>
  <c r="P354"/>
  <c r="BK354"/>
  <c r="J354"/>
  <c r="BE354"/>
  <c r="BI352"/>
  <c r="BH352"/>
  <c r="BG352"/>
  <c r="BF352"/>
  <c r="T352"/>
  <c r="R352"/>
  <c r="P352"/>
  <c r="BK352"/>
  <c r="J352"/>
  <c r="BE352"/>
  <c r="BI349"/>
  <c r="BH349"/>
  <c r="BG349"/>
  <c r="BF349"/>
  <c r="T349"/>
  <c r="R349"/>
  <c r="P349"/>
  <c r="BK349"/>
  <c r="J349"/>
  <c r="BE349"/>
  <c r="BI347"/>
  <c r="BH347"/>
  <c r="BG347"/>
  <c r="BF347"/>
  <c r="T347"/>
  <c r="R347"/>
  <c r="P347"/>
  <c r="BK347"/>
  <c r="J347"/>
  <c r="BE347"/>
  <c r="BI346"/>
  <c r="BH346"/>
  <c r="BG346"/>
  <c r="BF346"/>
  <c r="T346"/>
  <c r="R346"/>
  <c r="P346"/>
  <c r="BK346"/>
  <c r="J346"/>
  <c r="BE346"/>
  <c r="BI342"/>
  <c r="BH342"/>
  <c r="BG342"/>
  <c r="BF342"/>
  <c r="T342"/>
  <c r="R342"/>
  <c r="P342"/>
  <c r="BK342"/>
  <c r="J342"/>
  <c r="BE342"/>
  <c r="BI339"/>
  <c r="BH339"/>
  <c r="BG339"/>
  <c r="BF339"/>
  <c r="T339"/>
  <c r="R339"/>
  <c r="P339"/>
  <c r="BK339"/>
  <c r="J339"/>
  <c r="BE339"/>
  <c r="BI335"/>
  <c r="BH335"/>
  <c r="BG335"/>
  <c r="BF335"/>
  <c r="T335"/>
  <c r="T334"/>
  <c r="R335"/>
  <c r="R334"/>
  <c r="P335"/>
  <c r="P334"/>
  <c r="BK335"/>
  <c r="BK334"/>
  <c r="J334"/>
  <c r="J335"/>
  <c r="BE335"/>
  <c r="J62"/>
  <c r="BI333"/>
  <c r="BH333"/>
  <c r="BG333"/>
  <c r="BF333"/>
  <c r="T333"/>
  <c r="R333"/>
  <c r="P333"/>
  <c r="BK333"/>
  <c r="J333"/>
  <c r="BE333"/>
  <c r="BI331"/>
  <c r="BH331"/>
  <c r="BG331"/>
  <c r="BF331"/>
  <c r="T331"/>
  <c r="R331"/>
  <c r="P331"/>
  <c r="BK331"/>
  <c r="J331"/>
  <c r="BE331"/>
  <c r="BI330"/>
  <c r="BH330"/>
  <c r="BG330"/>
  <c r="BF330"/>
  <c r="T330"/>
  <c r="R330"/>
  <c r="P330"/>
  <c r="BK330"/>
  <c r="J330"/>
  <c r="BE330"/>
  <c r="BI327"/>
  <c r="BH327"/>
  <c r="BG327"/>
  <c r="BF327"/>
  <c r="T327"/>
  <c r="R327"/>
  <c r="P327"/>
  <c r="BK327"/>
  <c r="J327"/>
  <c r="BE327"/>
  <c r="BI323"/>
  <c r="BH323"/>
  <c r="BG323"/>
  <c r="BF323"/>
  <c r="T323"/>
  <c r="R323"/>
  <c r="P323"/>
  <c r="BK323"/>
  <c r="J323"/>
  <c r="BE323"/>
  <c r="BI320"/>
  <c r="BH320"/>
  <c r="BG320"/>
  <c r="BF320"/>
  <c r="T320"/>
  <c r="R320"/>
  <c r="P320"/>
  <c r="BK320"/>
  <c r="J320"/>
  <c r="BE320"/>
  <c r="BI316"/>
  <c r="BH316"/>
  <c r="BG316"/>
  <c r="BF316"/>
  <c r="T316"/>
  <c r="R316"/>
  <c r="P316"/>
  <c r="BK316"/>
  <c r="J316"/>
  <c r="BE316"/>
  <c r="BI312"/>
  <c r="BH312"/>
  <c r="BG312"/>
  <c r="BF312"/>
  <c r="T312"/>
  <c r="T311"/>
  <c r="R312"/>
  <c r="R311"/>
  <c r="P312"/>
  <c r="P311"/>
  <c r="BK312"/>
  <c r="BK311"/>
  <c r="J311"/>
  <c r="J312"/>
  <c r="BE312"/>
  <c r="J61"/>
  <c r="BI307"/>
  <c r="BH307"/>
  <c r="BG307"/>
  <c r="BF307"/>
  <c r="T307"/>
  <c r="T306"/>
  <c r="R307"/>
  <c r="R306"/>
  <c r="P307"/>
  <c r="P306"/>
  <c r="BK307"/>
  <c r="BK306"/>
  <c r="J306"/>
  <c r="J307"/>
  <c r="BE307"/>
  <c r="J60"/>
  <c r="BI302"/>
  <c r="BH302"/>
  <c r="BG302"/>
  <c r="BF302"/>
  <c r="T302"/>
  <c r="T301"/>
  <c r="R302"/>
  <c r="R301"/>
  <c r="P302"/>
  <c r="P301"/>
  <c r="BK302"/>
  <c r="BK301"/>
  <c r="J301"/>
  <c r="J302"/>
  <c r="BE302"/>
  <c r="J59"/>
  <c r="BI298"/>
  <c r="BH298"/>
  <c r="BG298"/>
  <c r="BF298"/>
  <c r="T298"/>
  <c r="R298"/>
  <c r="P298"/>
  <c r="BK298"/>
  <c r="J298"/>
  <c r="BE298"/>
  <c r="BI294"/>
  <c r="BH294"/>
  <c r="BG294"/>
  <c r="BF294"/>
  <c r="T294"/>
  <c r="R294"/>
  <c r="P294"/>
  <c r="BK294"/>
  <c r="J294"/>
  <c r="BE294"/>
  <c r="BI292"/>
  <c r="BH292"/>
  <c r="BG292"/>
  <c r="BF292"/>
  <c r="T292"/>
  <c r="R292"/>
  <c r="P292"/>
  <c r="BK292"/>
  <c r="J292"/>
  <c r="BE292"/>
  <c r="BI288"/>
  <c r="BH288"/>
  <c r="BG288"/>
  <c r="BF288"/>
  <c r="T288"/>
  <c r="R288"/>
  <c r="P288"/>
  <c r="BK288"/>
  <c r="J288"/>
  <c r="BE288"/>
  <c r="BI285"/>
  <c r="BH285"/>
  <c r="BG285"/>
  <c r="BF285"/>
  <c r="T285"/>
  <c r="R285"/>
  <c r="P285"/>
  <c r="BK285"/>
  <c r="J285"/>
  <c r="BE285"/>
  <c r="BI278"/>
  <c r="BH278"/>
  <c r="BG278"/>
  <c r="BF278"/>
  <c r="T278"/>
  <c r="R278"/>
  <c r="P278"/>
  <c r="BK278"/>
  <c r="J278"/>
  <c r="BE278"/>
  <c r="BI273"/>
  <c r="BH273"/>
  <c r="BG273"/>
  <c r="BF273"/>
  <c r="T273"/>
  <c r="R273"/>
  <c r="P273"/>
  <c r="BK273"/>
  <c r="J273"/>
  <c r="BE273"/>
  <c r="BI269"/>
  <c r="BH269"/>
  <c r="BG269"/>
  <c r="BF269"/>
  <c r="T269"/>
  <c r="R269"/>
  <c r="P269"/>
  <c r="BK269"/>
  <c r="J269"/>
  <c r="BE269"/>
  <c r="BI265"/>
  <c r="BH265"/>
  <c r="BG265"/>
  <c r="BF265"/>
  <c r="T265"/>
  <c r="R265"/>
  <c r="P265"/>
  <c r="BK265"/>
  <c r="J265"/>
  <c r="BE265"/>
  <c r="BI261"/>
  <c r="BH261"/>
  <c r="BG261"/>
  <c r="BF261"/>
  <c r="T261"/>
  <c r="R261"/>
  <c r="P261"/>
  <c r="BK261"/>
  <c r="J261"/>
  <c r="BE261"/>
  <c r="BI254"/>
  <c r="BH254"/>
  <c r="BG254"/>
  <c r="BF254"/>
  <c r="T254"/>
  <c r="R254"/>
  <c r="P254"/>
  <c r="BK254"/>
  <c r="J254"/>
  <c r="BE254"/>
  <c r="BI250"/>
  <c r="BH250"/>
  <c r="BG250"/>
  <c r="BF250"/>
  <c r="T250"/>
  <c r="R250"/>
  <c r="P250"/>
  <c r="BK250"/>
  <c r="J250"/>
  <c r="BE250"/>
  <c r="BI242"/>
  <c r="BH242"/>
  <c r="BG242"/>
  <c r="BF242"/>
  <c r="T242"/>
  <c r="R242"/>
  <c r="P242"/>
  <c r="BK242"/>
  <c r="J242"/>
  <c r="BE242"/>
  <c r="BI235"/>
  <c r="BH235"/>
  <c r="BG235"/>
  <c r="BF235"/>
  <c r="T235"/>
  <c r="R235"/>
  <c r="P235"/>
  <c r="BK235"/>
  <c r="J235"/>
  <c r="BE235"/>
  <c r="BI233"/>
  <c r="BH233"/>
  <c r="BG233"/>
  <c r="BF233"/>
  <c r="T233"/>
  <c r="R233"/>
  <c r="P233"/>
  <c r="BK233"/>
  <c r="J233"/>
  <c r="BE233"/>
  <c r="BI231"/>
  <c r="BH231"/>
  <c r="BG231"/>
  <c r="BF231"/>
  <c r="T231"/>
  <c r="R231"/>
  <c r="P231"/>
  <c r="BK231"/>
  <c r="J231"/>
  <c r="BE231"/>
  <c r="BI229"/>
  <c r="BH229"/>
  <c r="BG229"/>
  <c r="BF229"/>
  <c r="T229"/>
  <c r="R229"/>
  <c r="P229"/>
  <c r="BK229"/>
  <c r="J229"/>
  <c r="BE229"/>
  <c r="BI227"/>
  <c r="BH227"/>
  <c r="BG227"/>
  <c r="BF227"/>
  <c r="T227"/>
  <c r="R227"/>
  <c r="P227"/>
  <c r="BK227"/>
  <c r="J227"/>
  <c r="BE227"/>
  <c r="BI222"/>
  <c r="BH222"/>
  <c r="BG222"/>
  <c r="BF222"/>
  <c r="T222"/>
  <c r="R222"/>
  <c r="P222"/>
  <c r="BK222"/>
  <c r="J222"/>
  <c r="BE222"/>
  <c r="BI217"/>
  <c r="BH217"/>
  <c r="BG217"/>
  <c r="BF217"/>
  <c r="T217"/>
  <c r="R217"/>
  <c r="P217"/>
  <c r="BK217"/>
  <c r="J217"/>
  <c r="BE217"/>
  <c r="BI216"/>
  <c r="BH216"/>
  <c r="BG216"/>
  <c r="BF216"/>
  <c r="T216"/>
  <c r="R216"/>
  <c r="P216"/>
  <c r="BK216"/>
  <c r="J216"/>
  <c r="BE216"/>
  <c r="BI214"/>
  <c r="BH214"/>
  <c r="BG214"/>
  <c r="BF214"/>
  <c r="T214"/>
  <c r="R214"/>
  <c r="P214"/>
  <c r="BK214"/>
  <c r="J214"/>
  <c r="BE214"/>
  <c r="BI213"/>
  <c r="BH213"/>
  <c r="BG213"/>
  <c r="BF213"/>
  <c r="T213"/>
  <c r="R213"/>
  <c r="P213"/>
  <c r="BK213"/>
  <c r="J213"/>
  <c r="BE213"/>
  <c r="BI207"/>
  <c r="BH207"/>
  <c r="BG207"/>
  <c r="BF207"/>
  <c r="T207"/>
  <c r="R207"/>
  <c r="P207"/>
  <c r="BK207"/>
  <c r="J207"/>
  <c r="BE207"/>
  <c r="BI206"/>
  <c r="BH206"/>
  <c r="BG206"/>
  <c r="BF206"/>
  <c r="T206"/>
  <c r="R206"/>
  <c r="P206"/>
  <c r="BK206"/>
  <c r="J206"/>
  <c r="BE206"/>
  <c r="BI205"/>
  <c r="BH205"/>
  <c r="BG205"/>
  <c r="BF205"/>
  <c r="T205"/>
  <c r="R205"/>
  <c r="P205"/>
  <c r="BK205"/>
  <c r="J205"/>
  <c r="BE205"/>
  <c r="BI201"/>
  <c r="BH201"/>
  <c r="BG201"/>
  <c r="BF201"/>
  <c r="T201"/>
  <c r="R201"/>
  <c r="P201"/>
  <c r="BK201"/>
  <c r="J201"/>
  <c r="BE201"/>
  <c r="BI196"/>
  <c r="BH196"/>
  <c r="BG196"/>
  <c r="BF196"/>
  <c r="T196"/>
  <c r="R196"/>
  <c r="P196"/>
  <c r="BK196"/>
  <c r="J196"/>
  <c r="BE196"/>
  <c r="BI195"/>
  <c r="BH195"/>
  <c r="BG195"/>
  <c r="BF195"/>
  <c r="T195"/>
  <c r="R195"/>
  <c r="P195"/>
  <c r="BK195"/>
  <c r="J195"/>
  <c r="BE195"/>
  <c r="BI193"/>
  <c r="BH193"/>
  <c r="BG193"/>
  <c r="BF193"/>
  <c r="T193"/>
  <c r="R193"/>
  <c r="P193"/>
  <c r="BK193"/>
  <c r="J193"/>
  <c r="BE193"/>
  <c r="BI189"/>
  <c r="BH189"/>
  <c r="BG189"/>
  <c r="BF189"/>
  <c r="T189"/>
  <c r="R189"/>
  <c r="P189"/>
  <c r="BK189"/>
  <c r="J189"/>
  <c r="BE189"/>
  <c r="BI184"/>
  <c r="BH184"/>
  <c r="BG184"/>
  <c r="BF184"/>
  <c r="T184"/>
  <c r="R184"/>
  <c r="P184"/>
  <c r="BK184"/>
  <c r="J184"/>
  <c r="BE184"/>
  <c r="BI180"/>
  <c r="BH180"/>
  <c r="BG180"/>
  <c r="BF180"/>
  <c r="T180"/>
  <c r="R180"/>
  <c r="P180"/>
  <c r="BK180"/>
  <c r="J180"/>
  <c r="BE180"/>
  <c r="BI175"/>
  <c r="BH175"/>
  <c r="BG175"/>
  <c r="BF175"/>
  <c r="T175"/>
  <c r="R175"/>
  <c r="P175"/>
  <c r="BK175"/>
  <c r="J175"/>
  <c r="BE175"/>
  <c r="BI171"/>
  <c r="BH171"/>
  <c r="BG171"/>
  <c r="BF171"/>
  <c r="T171"/>
  <c r="R171"/>
  <c r="P171"/>
  <c r="BK171"/>
  <c r="J171"/>
  <c r="BE171"/>
  <c r="BI156"/>
  <c r="BH156"/>
  <c r="BG156"/>
  <c r="BF156"/>
  <c r="T156"/>
  <c r="R156"/>
  <c r="P156"/>
  <c r="BK156"/>
  <c r="J156"/>
  <c r="BE156"/>
  <c r="BI152"/>
  <c r="BH152"/>
  <c r="BG152"/>
  <c r="BF152"/>
  <c r="T152"/>
  <c r="R152"/>
  <c r="P152"/>
  <c r="BK152"/>
  <c r="J152"/>
  <c r="BE152"/>
  <c r="BI148"/>
  <c r="BH148"/>
  <c r="BG148"/>
  <c r="BF148"/>
  <c r="T148"/>
  <c r="R148"/>
  <c r="P148"/>
  <c r="BK148"/>
  <c r="J148"/>
  <c r="BE148"/>
  <c r="BI145"/>
  <c r="BH145"/>
  <c r="BG145"/>
  <c r="BF145"/>
  <c r="T145"/>
  <c r="R145"/>
  <c r="P145"/>
  <c r="BK145"/>
  <c r="J145"/>
  <c r="BE145"/>
  <c r="BI141"/>
  <c r="BH141"/>
  <c r="BG141"/>
  <c r="BF141"/>
  <c r="T141"/>
  <c r="R141"/>
  <c r="P141"/>
  <c r="BK141"/>
  <c r="J141"/>
  <c r="BE141"/>
  <c r="BI137"/>
  <c r="BH137"/>
  <c r="BG137"/>
  <c r="BF137"/>
  <c r="T137"/>
  <c r="R137"/>
  <c r="P137"/>
  <c r="BK137"/>
  <c r="J137"/>
  <c r="BE137"/>
  <c r="BI128"/>
  <c r="BH128"/>
  <c r="BG128"/>
  <c r="BF128"/>
  <c r="T128"/>
  <c r="R128"/>
  <c r="P128"/>
  <c r="BK128"/>
  <c r="J128"/>
  <c r="BE128"/>
  <c r="BI124"/>
  <c r="BH124"/>
  <c r="BG124"/>
  <c r="BF124"/>
  <c r="T124"/>
  <c r="R124"/>
  <c r="P124"/>
  <c r="BK124"/>
  <c r="J124"/>
  <c r="BE124"/>
  <c r="BI122"/>
  <c r="BH122"/>
  <c r="BG122"/>
  <c r="BF122"/>
  <c r="T122"/>
  <c r="R122"/>
  <c r="P122"/>
  <c r="BK122"/>
  <c r="J122"/>
  <c r="BE122"/>
  <c r="BI118"/>
  <c r="BH118"/>
  <c r="BG118"/>
  <c r="BF118"/>
  <c r="T118"/>
  <c r="R118"/>
  <c r="P118"/>
  <c r="BK118"/>
  <c r="J118"/>
  <c r="BE118"/>
  <c r="BI116"/>
  <c r="BH116"/>
  <c r="BG116"/>
  <c r="BF116"/>
  <c r="T116"/>
  <c r="R116"/>
  <c r="P116"/>
  <c r="BK116"/>
  <c r="J116"/>
  <c r="BE116"/>
  <c r="BI111"/>
  <c r="BH111"/>
  <c r="BG111"/>
  <c r="BF111"/>
  <c r="T111"/>
  <c r="R111"/>
  <c r="P111"/>
  <c r="BK111"/>
  <c r="J111"/>
  <c r="BE111"/>
  <c r="BI109"/>
  <c r="BH109"/>
  <c r="BG109"/>
  <c r="BF109"/>
  <c r="T109"/>
  <c r="R109"/>
  <c r="P109"/>
  <c r="BK109"/>
  <c r="J109"/>
  <c r="BE109"/>
  <c r="BI107"/>
  <c r="BH107"/>
  <c r="BG107"/>
  <c r="BF107"/>
  <c r="T107"/>
  <c r="R107"/>
  <c r="P107"/>
  <c r="BK107"/>
  <c r="J107"/>
  <c r="BE107"/>
  <c r="BI105"/>
  <c r="BH105"/>
  <c r="BG105"/>
  <c r="BF105"/>
  <c r="T105"/>
  <c r="R105"/>
  <c r="P105"/>
  <c r="BK105"/>
  <c r="J105"/>
  <c r="BE105"/>
  <c r="BI100"/>
  <c r="BH100"/>
  <c r="BG100"/>
  <c r="BF100"/>
  <c r="T100"/>
  <c r="R100"/>
  <c r="P100"/>
  <c r="BK100"/>
  <c r="J100"/>
  <c r="BE100"/>
  <c r="BI95"/>
  <c r="BH95"/>
  <c r="BG95"/>
  <c r="BF95"/>
  <c r="T95"/>
  <c r="R95"/>
  <c r="P95"/>
  <c r="BK95"/>
  <c r="J95"/>
  <c r="BE95"/>
  <c r="BI93"/>
  <c r="BH93"/>
  <c r="BG93"/>
  <c r="BF93"/>
  <c r="T93"/>
  <c r="R93"/>
  <c r="P93"/>
  <c r="BK93"/>
  <c r="J93"/>
  <c r="BE93"/>
  <c r="BI88"/>
  <c r="F34"/>
  <c i="1" r="BD53"/>
  <c i="3" r="BH88"/>
  <c r="F33"/>
  <c i="1" r="BC53"/>
  <c i="3" r="BG88"/>
  <c r="F32"/>
  <c i="1" r="BB53"/>
  <c i="3" r="BF88"/>
  <c r="J31"/>
  <c i="1" r="AW53"/>
  <c i="3" r="F31"/>
  <c i="1" r="BA53"/>
  <c i="3" r="T88"/>
  <c r="T87"/>
  <c r="T86"/>
  <c r="T85"/>
  <c r="R88"/>
  <c r="R87"/>
  <c r="R86"/>
  <c r="R85"/>
  <c r="P88"/>
  <c r="P87"/>
  <c r="P86"/>
  <c r="P85"/>
  <c i="1" r="AU53"/>
  <c i="3" r="BK88"/>
  <c r="BK87"/>
  <c r="J87"/>
  <c r="BK86"/>
  <c r="J86"/>
  <c r="BK85"/>
  <c r="J85"/>
  <c r="J56"/>
  <c r="J27"/>
  <c i="1" r="AG53"/>
  <c i="3" r="J88"/>
  <c r="BE88"/>
  <c r="J30"/>
  <c i="1" r="AV53"/>
  <c i="3" r="F30"/>
  <c i="1" r="AZ53"/>
  <c i="3" r="J58"/>
  <c r="J57"/>
  <c r="J81"/>
  <c r="F81"/>
  <c r="F79"/>
  <c r="E77"/>
  <c r="J51"/>
  <c r="F51"/>
  <c r="F49"/>
  <c r="E47"/>
  <c r="J36"/>
  <c r="J18"/>
  <c r="E18"/>
  <c r="F82"/>
  <c r="F52"/>
  <c r="J17"/>
  <c r="J12"/>
  <c r="J79"/>
  <c r="J49"/>
  <c r="E7"/>
  <c r="E75"/>
  <c r="E45"/>
  <c i="1" r="AY52"/>
  <c r="AX52"/>
  <c i="2" r="BI308"/>
  <c r="BH308"/>
  <c r="BG308"/>
  <c r="BF308"/>
  <c r="T308"/>
  <c r="T307"/>
  <c r="R308"/>
  <c r="R307"/>
  <c r="P308"/>
  <c r="P307"/>
  <c r="BK308"/>
  <c r="BK307"/>
  <c r="J307"/>
  <c r="J308"/>
  <c r="BE308"/>
  <c r="J65"/>
  <c r="BI305"/>
  <c r="BH305"/>
  <c r="BG305"/>
  <c r="BF305"/>
  <c r="T305"/>
  <c r="R305"/>
  <c r="P305"/>
  <c r="BK305"/>
  <c r="J305"/>
  <c r="BE305"/>
  <c r="BI303"/>
  <c r="BH303"/>
  <c r="BG303"/>
  <c r="BF303"/>
  <c r="T303"/>
  <c r="R303"/>
  <c r="P303"/>
  <c r="BK303"/>
  <c r="J303"/>
  <c r="BE303"/>
  <c r="BI299"/>
  <c r="BH299"/>
  <c r="BG299"/>
  <c r="BF299"/>
  <c r="T299"/>
  <c r="R299"/>
  <c r="P299"/>
  <c r="BK299"/>
  <c r="J299"/>
  <c r="BE299"/>
  <c r="BI297"/>
  <c r="BH297"/>
  <c r="BG297"/>
  <c r="BF297"/>
  <c r="T297"/>
  <c r="T296"/>
  <c r="R297"/>
  <c r="R296"/>
  <c r="P297"/>
  <c r="P296"/>
  <c r="BK297"/>
  <c r="BK296"/>
  <c r="J296"/>
  <c r="J297"/>
  <c r="BE297"/>
  <c r="J64"/>
  <c r="BI293"/>
  <c r="BH293"/>
  <c r="BG293"/>
  <c r="BF293"/>
  <c r="T293"/>
  <c r="R293"/>
  <c r="P293"/>
  <c r="BK293"/>
  <c r="J293"/>
  <c r="BE293"/>
  <c r="BI292"/>
  <c r="BH292"/>
  <c r="BG292"/>
  <c r="BF292"/>
  <c r="T292"/>
  <c r="R292"/>
  <c r="P292"/>
  <c r="BK292"/>
  <c r="J292"/>
  <c r="BE292"/>
  <c r="BI290"/>
  <c r="BH290"/>
  <c r="BG290"/>
  <c r="BF290"/>
  <c r="T290"/>
  <c r="R290"/>
  <c r="P290"/>
  <c r="BK290"/>
  <c r="J290"/>
  <c r="BE290"/>
  <c r="BI289"/>
  <c r="BH289"/>
  <c r="BG289"/>
  <c r="BF289"/>
  <c r="T289"/>
  <c r="R289"/>
  <c r="P289"/>
  <c r="BK289"/>
  <c r="J289"/>
  <c r="BE289"/>
  <c r="BI287"/>
  <c r="BH287"/>
  <c r="BG287"/>
  <c r="BF287"/>
  <c r="T287"/>
  <c r="R287"/>
  <c r="P287"/>
  <c r="BK287"/>
  <c r="J287"/>
  <c r="BE287"/>
  <c r="BI286"/>
  <c r="BH286"/>
  <c r="BG286"/>
  <c r="BF286"/>
  <c r="T286"/>
  <c r="R286"/>
  <c r="P286"/>
  <c r="BK286"/>
  <c r="J286"/>
  <c r="BE286"/>
  <c r="BI285"/>
  <c r="BH285"/>
  <c r="BG285"/>
  <c r="BF285"/>
  <c r="T285"/>
  <c r="R285"/>
  <c r="P285"/>
  <c r="BK285"/>
  <c r="J285"/>
  <c r="BE285"/>
  <c r="BI284"/>
  <c r="BH284"/>
  <c r="BG284"/>
  <c r="BF284"/>
  <c r="T284"/>
  <c r="R284"/>
  <c r="P284"/>
  <c r="BK284"/>
  <c r="J284"/>
  <c r="BE284"/>
  <c r="BI282"/>
  <c r="BH282"/>
  <c r="BG282"/>
  <c r="BF282"/>
  <c r="T282"/>
  <c r="R282"/>
  <c r="P282"/>
  <c r="BK282"/>
  <c r="J282"/>
  <c r="BE282"/>
  <c r="BI281"/>
  <c r="BH281"/>
  <c r="BG281"/>
  <c r="BF281"/>
  <c r="T281"/>
  <c r="R281"/>
  <c r="P281"/>
  <c r="BK281"/>
  <c r="J281"/>
  <c r="BE281"/>
  <c r="BI280"/>
  <c r="BH280"/>
  <c r="BG280"/>
  <c r="BF280"/>
  <c r="T280"/>
  <c r="R280"/>
  <c r="P280"/>
  <c r="BK280"/>
  <c r="J280"/>
  <c r="BE280"/>
  <c r="BI278"/>
  <c r="BH278"/>
  <c r="BG278"/>
  <c r="BF278"/>
  <c r="T278"/>
  <c r="R278"/>
  <c r="P278"/>
  <c r="BK278"/>
  <c r="J278"/>
  <c r="BE278"/>
  <c r="BI276"/>
  <c r="BH276"/>
  <c r="BG276"/>
  <c r="BF276"/>
  <c r="T276"/>
  <c r="R276"/>
  <c r="P276"/>
  <c r="BK276"/>
  <c r="J276"/>
  <c r="BE276"/>
  <c r="BI274"/>
  <c r="BH274"/>
  <c r="BG274"/>
  <c r="BF274"/>
  <c r="T274"/>
  <c r="R274"/>
  <c r="P274"/>
  <c r="BK274"/>
  <c r="J274"/>
  <c r="BE274"/>
  <c r="BI272"/>
  <c r="BH272"/>
  <c r="BG272"/>
  <c r="BF272"/>
  <c r="T272"/>
  <c r="R272"/>
  <c r="P272"/>
  <c r="BK272"/>
  <c r="J272"/>
  <c r="BE272"/>
  <c r="BI270"/>
  <c r="BH270"/>
  <c r="BG270"/>
  <c r="BF270"/>
  <c r="T270"/>
  <c r="R270"/>
  <c r="P270"/>
  <c r="BK270"/>
  <c r="J270"/>
  <c r="BE270"/>
  <c r="BI268"/>
  <c r="BH268"/>
  <c r="BG268"/>
  <c r="BF268"/>
  <c r="T268"/>
  <c r="R268"/>
  <c r="P268"/>
  <c r="BK268"/>
  <c r="J268"/>
  <c r="BE268"/>
  <c r="BI265"/>
  <c r="BH265"/>
  <c r="BG265"/>
  <c r="BF265"/>
  <c r="T265"/>
  <c r="R265"/>
  <c r="P265"/>
  <c r="BK265"/>
  <c r="J265"/>
  <c r="BE265"/>
  <c r="BI261"/>
  <c r="BH261"/>
  <c r="BG261"/>
  <c r="BF261"/>
  <c r="T261"/>
  <c r="T260"/>
  <c r="R261"/>
  <c r="R260"/>
  <c r="P261"/>
  <c r="P260"/>
  <c r="BK261"/>
  <c r="BK260"/>
  <c r="J260"/>
  <c r="J261"/>
  <c r="BE261"/>
  <c r="J63"/>
  <c r="BI256"/>
  <c r="BH256"/>
  <c r="BG256"/>
  <c r="BF256"/>
  <c r="T256"/>
  <c r="T255"/>
  <c r="R256"/>
  <c r="R255"/>
  <c r="P256"/>
  <c r="P255"/>
  <c r="BK256"/>
  <c r="BK255"/>
  <c r="J255"/>
  <c r="J256"/>
  <c r="BE256"/>
  <c r="J62"/>
  <c r="BI254"/>
  <c r="BH254"/>
  <c r="BG254"/>
  <c r="BF254"/>
  <c r="T254"/>
  <c r="R254"/>
  <c r="P254"/>
  <c r="BK254"/>
  <c r="J254"/>
  <c r="BE254"/>
  <c r="BI252"/>
  <c r="BH252"/>
  <c r="BG252"/>
  <c r="BF252"/>
  <c r="T252"/>
  <c r="R252"/>
  <c r="P252"/>
  <c r="BK252"/>
  <c r="J252"/>
  <c r="BE252"/>
  <c r="BI251"/>
  <c r="BH251"/>
  <c r="BG251"/>
  <c r="BF251"/>
  <c r="T251"/>
  <c r="R251"/>
  <c r="P251"/>
  <c r="BK251"/>
  <c r="J251"/>
  <c r="BE251"/>
  <c r="BI250"/>
  <c r="BH250"/>
  <c r="BG250"/>
  <c r="BF250"/>
  <c r="T250"/>
  <c r="R250"/>
  <c r="P250"/>
  <c r="BK250"/>
  <c r="J250"/>
  <c r="BE250"/>
  <c r="BI248"/>
  <c r="BH248"/>
  <c r="BG248"/>
  <c r="BF248"/>
  <c r="T248"/>
  <c r="R248"/>
  <c r="P248"/>
  <c r="BK248"/>
  <c r="J248"/>
  <c r="BE248"/>
  <c r="BI245"/>
  <c r="BH245"/>
  <c r="BG245"/>
  <c r="BF245"/>
  <c r="T245"/>
  <c r="R245"/>
  <c r="P245"/>
  <c r="BK245"/>
  <c r="J245"/>
  <c r="BE245"/>
  <c r="BI241"/>
  <c r="BH241"/>
  <c r="BG241"/>
  <c r="BF241"/>
  <c r="T241"/>
  <c r="R241"/>
  <c r="P241"/>
  <c r="BK241"/>
  <c r="J241"/>
  <c r="BE241"/>
  <c r="BI237"/>
  <c r="BH237"/>
  <c r="BG237"/>
  <c r="BF237"/>
  <c r="T237"/>
  <c r="T236"/>
  <c r="R237"/>
  <c r="R236"/>
  <c r="P237"/>
  <c r="P236"/>
  <c r="BK237"/>
  <c r="BK236"/>
  <c r="J236"/>
  <c r="J237"/>
  <c r="BE237"/>
  <c r="J61"/>
  <c r="BI234"/>
  <c r="BH234"/>
  <c r="BG234"/>
  <c r="BF234"/>
  <c r="T234"/>
  <c r="T233"/>
  <c r="R234"/>
  <c r="R233"/>
  <c r="P234"/>
  <c r="P233"/>
  <c r="BK234"/>
  <c r="BK233"/>
  <c r="J233"/>
  <c r="J234"/>
  <c r="BE234"/>
  <c r="J60"/>
  <c r="BI229"/>
  <c r="BH229"/>
  <c r="BG229"/>
  <c r="BF229"/>
  <c r="T229"/>
  <c r="T228"/>
  <c r="R229"/>
  <c r="R228"/>
  <c r="P229"/>
  <c r="P228"/>
  <c r="BK229"/>
  <c r="BK228"/>
  <c r="J228"/>
  <c r="J229"/>
  <c r="BE229"/>
  <c r="J59"/>
  <c r="BI225"/>
  <c r="BH225"/>
  <c r="BG225"/>
  <c r="BF225"/>
  <c r="T225"/>
  <c r="R225"/>
  <c r="P225"/>
  <c r="BK225"/>
  <c r="J225"/>
  <c r="BE225"/>
  <c r="BI221"/>
  <c r="BH221"/>
  <c r="BG221"/>
  <c r="BF221"/>
  <c r="T221"/>
  <c r="R221"/>
  <c r="P221"/>
  <c r="BK221"/>
  <c r="J221"/>
  <c r="BE221"/>
  <c r="BI219"/>
  <c r="BH219"/>
  <c r="BG219"/>
  <c r="BF219"/>
  <c r="T219"/>
  <c r="R219"/>
  <c r="P219"/>
  <c r="BK219"/>
  <c r="J219"/>
  <c r="BE219"/>
  <c r="BI215"/>
  <c r="BH215"/>
  <c r="BG215"/>
  <c r="BF215"/>
  <c r="T215"/>
  <c r="R215"/>
  <c r="P215"/>
  <c r="BK215"/>
  <c r="J215"/>
  <c r="BE215"/>
  <c r="BI212"/>
  <c r="BH212"/>
  <c r="BG212"/>
  <c r="BF212"/>
  <c r="T212"/>
  <c r="R212"/>
  <c r="P212"/>
  <c r="BK212"/>
  <c r="J212"/>
  <c r="BE212"/>
  <c r="BI207"/>
  <c r="BH207"/>
  <c r="BG207"/>
  <c r="BF207"/>
  <c r="T207"/>
  <c r="R207"/>
  <c r="P207"/>
  <c r="BK207"/>
  <c r="J207"/>
  <c r="BE207"/>
  <c r="BI203"/>
  <c r="BH203"/>
  <c r="BG203"/>
  <c r="BF203"/>
  <c r="T203"/>
  <c r="R203"/>
  <c r="P203"/>
  <c r="BK203"/>
  <c r="J203"/>
  <c r="BE203"/>
  <c r="BI199"/>
  <c r="BH199"/>
  <c r="BG199"/>
  <c r="BF199"/>
  <c r="T199"/>
  <c r="R199"/>
  <c r="P199"/>
  <c r="BK199"/>
  <c r="J199"/>
  <c r="BE199"/>
  <c r="BI195"/>
  <c r="BH195"/>
  <c r="BG195"/>
  <c r="BF195"/>
  <c r="T195"/>
  <c r="R195"/>
  <c r="P195"/>
  <c r="BK195"/>
  <c r="J195"/>
  <c r="BE195"/>
  <c r="BI193"/>
  <c r="BH193"/>
  <c r="BG193"/>
  <c r="BF193"/>
  <c r="T193"/>
  <c r="R193"/>
  <c r="P193"/>
  <c r="BK193"/>
  <c r="J193"/>
  <c r="BE193"/>
  <c r="BI186"/>
  <c r="BH186"/>
  <c r="BG186"/>
  <c r="BF186"/>
  <c r="T186"/>
  <c r="R186"/>
  <c r="P186"/>
  <c r="BK186"/>
  <c r="J186"/>
  <c r="BE186"/>
  <c r="BI184"/>
  <c r="BH184"/>
  <c r="BG184"/>
  <c r="BF184"/>
  <c r="T184"/>
  <c r="R184"/>
  <c r="P184"/>
  <c r="BK184"/>
  <c r="J184"/>
  <c r="BE184"/>
  <c r="BI178"/>
  <c r="BH178"/>
  <c r="BG178"/>
  <c r="BF178"/>
  <c r="T178"/>
  <c r="R178"/>
  <c r="P178"/>
  <c r="BK178"/>
  <c r="J178"/>
  <c r="BE178"/>
  <c r="BI171"/>
  <c r="BH171"/>
  <c r="BG171"/>
  <c r="BF171"/>
  <c r="T171"/>
  <c r="R171"/>
  <c r="P171"/>
  <c r="BK171"/>
  <c r="J171"/>
  <c r="BE171"/>
  <c r="BI166"/>
  <c r="BH166"/>
  <c r="BG166"/>
  <c r="BF166"/>
  <c r="T166"/>
  <c r="R166"/>
  <c r="P166"/>
  <c r="BK166"/>
  <c r="J166"/>
  <c r="BE166"/>
  <c r="BI165"/>
  <c r="BH165"/>
  <c r="BG165"/>
  <c r="BF165"/>
  <c r="T165"/>
  <c r="R165"/>
  <c r="P165"/>
  <c r="BK165"/>
  <c r="J165"/>
  <c r="BE165"/>
  <c r="BI161"/>
  <c r="BH161"/>
  <c r="BG161"/>
  <c r="BF161"/>
  <c r="T161"/>
  <c r="R161"/>
  <c r="P161"/>
  <c r="BK161"/>
  <c r="J161"/>
  <c r="BE161"/>
  <c r="BI157"/>
  <c r="BH157"/>
  <c r="BG157"/>
  <c r="BF157"/>
  <c r="T157"/>
  <c r="R157"/>
  <c r="P157"/>
  <c r="BK157"/>
  <c r="J157"/>
  <c r="BE157"/>
  <c r="BI153"/>
  <c r="BH153"/>
  <c r="BG153"/>
  <c r="BF153"/>
  <c r="T153"/>
  <c r="R153"/>
  <c r="P153"/>
  <c r="BK153"/>
  <c r="J153"/>
  <c r="BE153"/>
  <c r="BI149"/>
  <c r="BH149"/>
  <c r="BG149"/>
  <c r="BF149"/>
  <c r="T149"/>
  <c r="R149"/>
  <c r="P149"/>
  <c r="BK149"/>
  <c r="J149"/>
  <c r="BE149"/>
  <c r="BI145"/>
  <c r="BH145"/>
  <c r="BG145"/>
  <c r="BF145"/>
  <c r="T145"/>
  <c r="R145"/>
  <c r="P145"/>
  <c r="BK145"/>
  <c r="J145"/>
  <c r="BE145"/>
  <c r="BI133"/>
  <c r="BH133"/>
  <c r="BG133"/>
  <c r="BF133"/>
  <c r="T133"/>
  <c r="R133"/>
  <c r="P133"/>
  <c r="BK133"/>
  <c r="J133"/>
  <c r="BE133"/>
  <c r="BI128"/>
  <c r="BH128"/>
  <c r="BG128"/>
  <c r="BF128"/>
  <c r="T128"/>
  <c r="R128"/>
  <c r="P128"/>
  <c r="BK128"/>
  <c r="J128"/>
  <c r="BE128"/>
  <c r="BI124"/>
  <c r="BH124"/>
  <c r="BG124"/>
  <c r="BF124"/>
  <c r="T124"/>
  <c r="R124"/>
  <c r="P124"/>
  <c r="BK124"/>
  <c r="J124"/>
  <c r="BE124"/>
  <c r="BI122"/>
  <c r="BH122"/>
  <c r="BG122"/>
  <c r="BF122"/>
  <c r="T122"/>
  <c r="R122"/>
  <c r="P122"/>
  <c r="BK122"/>
  <c r="J122"/>
  <c r="BE122"/>
  <c r="BI118"/>
  <c r="BH118"/>
  <c r="BG118"/>
  <c r="BF118"/>
  <c r="T118"/>
  <c r="R118"/>
  <c r="P118"/>
  <c r="BK118"/>
  <c r="J118"/>
  <c r="BE118"/>
  <c r="BI116"/>
  <c r="BH116"/>
  <c r="BG116"/>
  <c r="BF116"/>
  <c r="T116"/>
  <c r="R116"/>
  <c r="P116"/>
  <c r="BK116"/>
  <c r="J116"/>
  <c r="BE116"/>
  <c r="BI112"/>
  <c r="BH112"/>
  <c r="BG112"/>
  <c r="BF112"/>
  <c r="T112"/>
  <c r="R112"/>
  <c r="P112"/>
  <c r="BK112"/>
  <c r="J112"/>
  <c r="BE112"/>
  <c r="BI110"/>
  <c r="BH110"/>
  <c r="BG110"/>
  <c r="BF110"/>
  <c r="T110"/>
  <c r="R110"/>
  <c r="P110"/>
  <c r="BK110"/>
  <c r="J110"/>
  <c r="BE110"/>
  <c r="BI108"/>
  <c r="BH108"/>
  <c r="BG108"/>
  <c r="BF108"/>
  <c r="T108"/>
  <c r="R108"/>
  <c r="P108"/>
  <c r="BK108"/>
  <c r="J108"/>
  <c r="BE108"/>
  <c r="BI104"/>
  <c r="BH104"/>
  <c r="BG104"/>
  <c r="BF104"/>
  <c r="T104"/>
  <c r="R104"/>
  <c r="P104"/>
  <c r="BK104"/>
  <c r="J104"/>
  <c r="BE104"/>
  <c r="BI100"/>
  <c r="BH100"/>
  <c r="BG100"/>
  <c r="BF100"/>
  <c r="T100"/>
  <c r="R100"/>
  <c r="P100"/>
  <c r="BK100"/>
  <c r="J100"/>
  <c r="BE100"/>
  <c r="BI98"/>
  <c r="BH98"/>
  <c r="BG98"/>
  <c r="BF98"/>
  <c r="T98"/>
  <c r="R98"/>
  <c r="P98"/>
  <c r="BK98"/>
  <c r="J98"/>
  <c r="BE98"/>
  <c r="BI94"/>
  <c r="BH94"/>
  <c r="BG94"/>
  <c r="BF94"/>
  <c r="T94"/>
  <c r="R94"/>
  <c r="P94"/>
  <c r="BK94"/>
  <c r="J94"/>
  <c r="BE94"/>
  <c r="BI92"/>
  <c r="BH92"/>
  <c r="BG92"/>
  <c r="BF92"/>
  <c r="T92"/>
  <c r="R92"/>
  <c r="P92"/>
  <c r="BK92"/>
  <c r="J92"/>
  <c r="BE92"/>
  <c r="BI88"/>
  <c r="F34"/>
  <c i="1" r="BD52"/>
  <c i="2" r="BH88"/>
  <c r="F33"/>
  <c i="1" r="BC52"/>
  <c i="2" r="BG88"/>
  <c r="F32"/>
  <c i="1" r="BB52"/>
  <c i="2" r="BF88"/>
  <c r="J31"/>
  <c i="1" r="AW52"/>
  <c i="2" r="F31"/>
  <c i="1" r="BA52"/>
  <c i="2" r="T88"/>
  <c r="T87"/>
  <c r="T86"/>
  <c r="T85"/>
  <c r="R88"/>
  <c r="R87"/>
  <c r="R86"/>
  <c r="R85"/>
  <c r="P88"/>
  <c r="P87"/>
  <c r="P86"/>
  <c r="P85"/>
  <c i="1" r="AU52"/>
  <c i="2" r="BK88"/>
  <c r="BK87"/>
  <c r="J87"/>
  <c r="BK86"/>
  <c r="J86"/>
  <c r="BK85"/>
  <c r="J85"/>
  <c r="J56"/>
  <c r="J27"/>
  <c i="1" r="AG52"/>
  <c i="2" r="J88"/>
  <c r="BE88"/>
  <c r="J30"/>
  <c i="1" r="AV52"/>
  <c i="2" r="F30"/>
  <c i="1" r="AZ52"/>
  <c i="2" r="J58"/>
  <c r="J57"/>
  <c r="J81"/>
  <c r="F81"/>
  <c r="F79"/>
  <c r="E77"/>
  <c r="J51"/>
  <c r="F51"/>
  <c r="F49"/>
  <c r="E47"/>
  <c r="J36"/>
  <c r="J18"/>
  <c r="E18"/>
  <c r="F82"/>
  <c r="F52"/>
  <c r="J17"/>
  <c r="J12"/>
  <c r="J79"/>
  <c r="J49"/>
  <c r="E7"/>
  <c r="E75"/>
  <c r="E45"/>
  <c i="1" r="BD51"/>
  <c r="W30"/>
  <c r="BC51"/>
  <c r="W29"/>
  <c r="BB51"/>
  <c r="W28"/>
  <c r="BA51"/>
  <c r="W27"/>
  <c r="AZ51"/>
  <c r="W26"/>
  <c r="AY51"/>
  <c r="AX51"/>
  <c r="AW51"/>
  <c r="AK27"/>
  <c r="AV51"/>
  <c r="AK26"/>
  <c r="AU51"/>
  <c r="AT51"/>
  <c r="AS51"/>
  <c r="AG51"/>
  <c r="AK23"/>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<sst xmlns="http://schemas.openxmlformats.org/spreadsheetml/2006/main">
  <si>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</si>
  <si>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</si>
  <si>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</si>
  <si>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</si>
  <si>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</si>
  <si>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</si>
  <si>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</si>
  <si>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{4c5904a1-d72a-497c-98e8-d2b36c5816d7}</t>
  </si>
  <si>
    <t>0,01</t>
  </si>
  <si>
    <t>21</t>
  </si>
  <si>
    <t>15</t>
  </si>
  <si>
    <t>REKAPITULACE STAVBY</t>
  </si>
  <si>
    <t xml:space="preserve">v ---  níže se nacházejí doplnkové a pomocné údaje k sestavám  --- v</t>
  </si>
  <si>
    <t>Návod na vyplnění</t>
  </si>
  <si>
    <t>0,001</t>
  </si>
  <si>
    <t>Kód:</t>
  </si>
  <si>
    <t>018-04-02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</si>
  <si>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</si>
  <si>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</si>
  <si>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ETAPA 1.-OPATŘENÍ PRO LIKVIDACI SRÁŽKOVÝCH VOD - HORNÍ OLDŘICHOV</t>
  </si>
  <si>
    <t>KSO:</t>
  </si>
  <si>
    <t>827 2</t>
  </si>
  <si>
    <t>CC-CZ:</t>
  </si>
  <si>
    <t>2</t>
  </si>
  <si>
    <t>Místo:</t>
  </si>
  <si>
    <t xml:space="preserve"> </t>
  </si>
  <si>
    <t>Datum:</t>
  </si>
  <si>
    <t>31. 7. 2018</t>
  </si>
  <si>
    <t>Zadavatel:</t>
  </si>
  <si>
    <t>IČ:</t>
  </si>
  <si>
    <t>00261238</t>
  </si>
  <si>
    <t>Město Děčín, Mírové nám. 1175/5, 40538</t>
  </si>
  <si>
    <t>DIČ:</t>
  </si>
  <si>
    <t>CZ00261238</t>
  </si>
  <si>
    <t>Uchazeč:</t>
  </si>
  <si>
    <t>Vyplň údaj</t>
  </si>
  <si>
    <t>Projektant:</t>
  </si>
  <si>
    <t>14868202</t>
  </si>
  <si>
    <t>Aquecon a.s., Čs.Legií 445/4, 41501 Teplice</t>
  </si>
  <si>
    <t>CZ14868202</t>
  </si>
  <si>
    <t>True</t>
  </si>
  <si>
    <t>Poznámka:</t>
  </si>
  <si>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</si>
  <si>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</si>
  <si>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</si>
  <si>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</si>
  <si>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</si>
  <si>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</si>
  <si>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</si>
  <si>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</si>
  <si>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</si>
  <si>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</si>
  <si>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</si>
  <si>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</si>
  <si>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</si>
  <si>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</si>
  <si>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</si>
  <si>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</si>
  <si>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</si>
  <si>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</si>
  <si>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</si>
  <si>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</si>
  <si>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</si>
  <si>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</si>
  <si>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</si>
  <si>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</si>
  <si>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</si>
  <si>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</si>
  <si>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</si>
  <si>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</si>
  <si>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</si>
  <si>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</si>
  <si>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</si>
  <si>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</si>
  <si>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</si>
  <si>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</si>
  <si>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</si>
  <si>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</si>
  <si>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</si>
  <si>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</si>
  <si>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</si>
  <si>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</si>
  <si>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</si>
  <si>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SO 4.4 - Dešťová stoka D od ŠA1 - ŠA4</t>
  </si>
  <si>
    <t>ING</t>
  </si>
  <si>
    <t>1</t>
  </si>
  <si>
    <t>{84615208-2bfa-4c3d-89aa-97582ef75a21}</t>
  </si>
  <si>
    <t>02</t>
  </si>
  <si>
    <t>SO 4.6 - Dešťová stoka F</t>
  </si>
  <si>
    <t>{b44c4c5f-839b-4ea0-92ff-3606a3e0e1bf}</t>
  </si>
  <si>
    <t>03</t>
  </si>
  <si>
    <t>SO 5.2 - Podzemní retence</t>
  </si>
  <si>
    <t>{eb20f20b-f746-4274-b7d7-4e04d7b0560e}</t>
  </si>
  <si>
    <t>04</t>
  </si>
  <si>
    <t>SO 5.1 Výústní objekt</t>
  </si>
  <si>
    <t>{20be6821-9085-4d4b-aa2f-b1b532b1b8a4}</t>
  </si>
  <si>
    <t>05</t>
  </si>
  <si>
    <t>VRN</t>
  </si>
  <si>
    <t>VON</t>
  </si>
  <si>
    <t>{b4dd7f57-7015-46b1-9fad-af0173f5da22}</t>
  </si>
  <si>
    <t>1) Krycí list soupisu</t>
  </si>
  <si>
    <t>2) Rekapitulace</t>
  </si>
  <si>
    <t>3) Soupis prací</t>
  </si>
  <si>
    <t>Zpět na list:</t>
  </si>
  <si>
    <t>Rekapitulace stavby</t>
  </si>
  <si>
    <t>KRYCÍ LIST SOUPISU</t>
  </si>
  <si>
    <t>Objekt:</t>
  </si>
  <si>
    <t>01 - SO 4.4 - Dešťová stoka D od ŠA1 - ŠA4</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</si>
  <si>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</si>
  <si>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</si>
  <si>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</si>
  <si>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</si>
  <si>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</si>
  <si>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</si>
  <si>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</si>
  <si>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</si>
  <si>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</si>
  <si>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</si>
  <si>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</si>
  <si>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</si>
  <si>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</si>
  <si>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</si>
  <si>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</si>
  <si>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</si>
  <si>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</si>
  <si>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</si>
  <si>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</si>
  <si>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</si>
  <si>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</si>
  <si>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</si>
  <si>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</si>
  <si>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</si>
  <si>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</si>
  <si>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</si>
  <si>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</si>
  <si>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</si>
  <si>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</si>
  <si>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</si>
  <si>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</si>
  <si>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</si>
  <si>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</si>
  <si>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113107163</t>
  </si>
  <si>
    <t>Odstranění podkladů nebo krytů s přemístěním hmot na skládku na vzdálenost do 20 m nebo s naložením na dopravní prostředek v ploše jednotlivě přes 50 m2 do 200 m2 z kameniva hrubého drceného, o tl. vrstvy přes 200 do 300 mm</t>
  </si>
  <si>
    <t>m2</t>
  </si>
  <si>
    <t>CS ÚRS 2017 02</t>
  </si>
  <si>
    <t>4</t>
  </si>
  <si>
    <t>-391130596</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</si>
  <si>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</si>
  <si>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</si>
  <si>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</si>
  <si>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"dle situace obnovy povrchů C 5.1" 114,84</t>
  </si>
  <si>
    <t>Součet</t>
  </si>
  <si>
    <t>115001101</t>
  </si>
  <si>
    <t>Převedení vody potrubím průměru DN do 100</t>
  </si>
  <si>
    <t>m</t>
  </si>
  <si>
    <t>-1176510680</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</si>
  <si>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žlabu, těsnění po dobu provozu a opotřebení hmot, b) podpěrné konstrukce dřevěné. 6. V ceně nejsou započteny náklady na nutné zemní práce; tyto se oceňují příslušnými cenami souborů cen této části. </t>
  </si>
  <si>
    <t>3</t>
  </si>
  <si>
    <t>115101201</t>
  </si>
  <si>
    <t>Čerpání vody na dopravní výšku do 10 m s uvažovaným průměrným přítokem do 500 l/min</t>
  </si>
  <si>
    <t>hod</t>
  </si>
  <si>
    <t>-744509591</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</si>
  <si>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</si>
  <si>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75,80/15 * 10</t>
  </si>
  <si>
    <t>115101301</t>
  </si>
  <si>
    <t>Pohotovost záložní čerpací soupravy pro dopravní výšku do 10 m s uvažovaným průměrným přítokem do 500 l/min</t>
  </si>
  <si>
    <t>den</t>
  </si>
  <si>
    <t>-275424850</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</si>
  <si>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</si>
  <si>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5</t>
  </si>
  <si>
    <t>119001401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</si>
  <si>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</si>
  <si>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-767414553</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</si>
  <si>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</si>
  <si>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1,50*2</t>
  </si>
  <si>
    <t>6</t>
  </si>
  <si>
    <t>119001421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</si>
  <si>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</si>
  <si>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285409306</t>
  </si>
  <si>
    <t>7</t>
  </si>
  <si>
    <t>119002121</t>
  </si>
  <si>
    <t>Pomocné konstrukce při zabezpečení výkopu vodorovné pochůzné přechodová lávka do délky 2 000 mm včetně zábradlí zřízení</t>
  </si>
  <si>
    <t>kus</t>
  </si>
  <si>
    <t>758435524</t>
  </si>
  <si>
    <t xml:space="preserve">Poznámka k souboru cen:_x000d_
1. V ceně zřízení -2121, -2131, -2411, -3211, -3212, -3213, -3215, -3217, -3121, -3223, -3227 jsou započteny i náklady na opotřebení. 2. V ceně zřízení mobilního oplocení -3211, -3213, -3217, -3223, -3227 je zahrnuto i opotřebení betonové patky, vzpěry, spojky. 3. Položku -2411 lze použít pouze pro šířku výkopu do 1,0 m. 4. V položce -3131 jsou započteny i náklady na dřevěný sloupek. 5. U položek -2311, -4111, -4121 je uvažováno se 100% opotřebením. Bezpečný vlez nebo výlez se zpravidla umisťuje po 20 m délky výkopu. 6. Položky tohoto souboru cen jsou určeny k ocenění pomocných konstrukcí sloužících k zabezpečení výkopů (BOZP) na veřejných prostranstvích (v obcích, na komunikacích apod.). Položky nelze užít k ocenění zařízení staveniště, pokud se toto oceňuje pomocí VRN. </t>
  </si>
  <si>
    <t>8</t>
  </si>
  <si>
    <t>119002122</t>
  </si>
  <si>
    <t>Pomocné konstrukce při zabezpečení výkopu vodorovné pochůzné přechodová lávka do délky 2 000 mm včetně zábradlí odstranění</t>
  </si>
  <si>
    <t>-2088777641</t>
  </si>
  <si>
    <t>9</t>
  </si>
  <si>
    <t>119002411</t>
  </si>
  <si>
    <t>Pomocné konstrukce při zabezpečení výkopu vodorovné pojízdné z tlustého ocelového plechu šířky výkopu do 1,0 m zřízení</t>
  </si>
  <si>
    <t>-983595069</t>
  </si>
  <si>
    <t>3,00*2,00*3</t>
  </si>
  <si>
    <t>10</t>
  </si>
  <si>
    <t>119002412</t>
  </si>
  <si>
    <t>Pomocné konstrukce při zabezpečení výkopu vodorovné pojízdné z tlustého ocelového plechu šířky výkopu do 1,0 m odstranění</t>
  </si>
  <si>
    <t>1456097727</t>
  </si>
  <si>
    <t>11</t>
  </si>
  <si>
    <t>119003217</t>
  </si>
  <si>
    <t>Pomocné konstrukce při zabezpečení výkopu svislé ocelové mobilní oplocení, výšky do 1 500 mm panely vyplněné dráty zřízení</t>
  </si>
  <si>
    <t>1102143974</t>
  </si>
  <si>
    <t>75,80*2+1,50*2</t>
  </si>
  <si>
    <t>12</t>
  </si>
  <si>
    <t>119003218</t>
  </si>
  <si>
    <t>Pomocné konstrukce při zabezpečení výkopu svislé ocelové mobilní oplocení, výšky do 1 500 mm panely vyplněné dráty odstranění</t>
  </si>
  <si>
    <t>1653926442</t>
  </si>
  <si>
    <t>13</t>
  </si>
  <si>
    <t>121101101</t>
  </si>
  <si>
    <t>Sejmutí ornice nebo lesní půdy s vodorovným přemístěním na hromady v místě upotřebení nebo na dočasné či trvalé skládky se složením, na vzdálenost do 50 m</t>
  </si>
  <si>
    <t>m3</t>
  </si>
  <si>
    <t>332140889</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</si>
  <si>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</si>
  <si>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 ŠA1 v zeleni " 5,00*4,00*0,20</t>
  </si>
  <si>
    <t>14</t>
  </si>
  <si>
    <t>130001101</t>
  </si>
  <si>
    <t>Příplatek k cenám hloubených vykopávek za ztížení vykopávky v blízkosti podzemního vedení nebo výbušnin pro jakoukoliv třídu horniny</t>
  </si>
  <si>
    <t>1819276337</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</si>
  <si>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</si>
  <si>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"křížení sítí" 1,00*1,50*2,00 * 4</t>
  </si>
  <si>
    <t xml:space="preserve">"souběh - dle sit. - sdělovací kabely" 72,60*0,50*1,20 </t>
  </si>
  <si>
    <t>132201203</t>
  </si>
  <si>
    <t>Hloubení zapažených i nezapažených rýh šířky přes 600 do 2 000 mm s urovnáním dna do předepsaného profilu a spádu v hornině tř. 3 přes 1 000 do 5 000 m3</t>
  </si>
  <si>
    <t>-347233789</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</si>
  <si>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</si>
  <si>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75,80*1,30*2,00</t>
  </si>
  <si>
    <t>"rozšíření u RŠ a prohloubení" 2,50*0,50*2 * 2,30*4 + 2,50*1,50*0,30*4</t>
  </si>
  <si>
    <t>Mezisoučet</t>
  </si>
  <si>
    <t>"odpočet sejmuté ornice" - 4,00*5,00*0,20</t>
  </si>
  <si>
    <t>"odpočet bourané štěrkové komunikace" - 114,84*0,25</t>
  </si>
  <si>
    <t>191,87*0,60 " zem.tř.3 - 60%"</t>
  </si>
  <si>
    <t>16</t>
  </si>
  <si>
    <t>132201209</t>
  </si>
  <si>
    <t>Hloubení zapažených i nezapažených rýh šířky přes 600 do 2 000 mm s urovnáním dna do předepsaného profilu a spádu v hornině tř. 3 Příplatek k cenám za lepivost horniny tř. 3</t>
  </si>
  <si>
    <t>199929232</t>
  </si>
  <si>
    <t>115,1220/3</t>
  </si>
  <si>
    <t>17</t>
  </si>
  <si>
    <t>132301203</t>
  </si>
  <si>
    <t>Hloubení zapažených i nezapažených rýh šířky přes 600 do 2 000 mm s urovnáním dna do předepsaného profilu a spádu v hornině tř. 4 přes 1 000 do 5 000 m3</t>
  </si>
  <si>
    <t>-655517095</t>
  </si>
  <si>
    <t>191,870*0,20 "20% zem.tř.4"</t>
  </si>
  <si>
    <t>18</t>
  </si>
  <si>
    <t>132301209</t>
  </si>
  <si>
    <t>Hloubení zapažených i nezapažených rýh šířky přes 600 do 2 000 mm s urovnáním dna do předepsaného profilu a spádu v hornině tř. 4 Příplatek k cenám za lepivost horniny tř. 4</t>
  </si>
  <si>
    <t>714339999</t>
  </si>
  <si>
    <t>38,374/3</t>
  </si>
  <si>
    <t>19</t>
  </si>
  <si>
    <t>132401201</t>
  </si>
  <si>
    <t>Hloubení zapažených i nezapažených rýh šířky přes 600 do 2 000 mm s urovnáním dna do předepsaného profilu a spádu s použitím trhavin v hornině tř. 5 pro jakékoliv množství</t>
  </si>
  <si>
    <t>470077414</t>
  </si>
  <si>
    <t>191,870*0,20 "20% zem.tř.5"</t>
  </si>
  <si>
    <t>20</t>
  </si>
  <si>
    <t>151101101</t>
  </si>
  <si>
    <t>Zřízení pažení a rozepření stěn rýh pro podzemní vedení pro všechny šířky rýhy příložné pro jakoukoliv mezerovitost, hloubky do 2 m</t>
  </si>
  <si>
    <t>1525527557</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</si>
  <si>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</si>
  <si>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75,80*2,00*2</t>
  </si>
  <si>
    <t>151101111</t>
  </si>
  <si>
    <t>Odstranění pažení a rozepření stěn rýh pro podzemní vedení s uložením materiálu na vzdálenost do 3 m od kraje výkopu příložné, hloubky do 2 m</t>
  </si>
  <si>
    <t>1525115273</t>
  </si>
  <si>
    <t>22</t>
  </si>
  <si>
    <t>161101101</t>
  </si>
  <si>
    <t>Svislé přemístění výkopku bez naložení do dopravní nádoby avšak s vyprázdněním dopravní nádoby na hromadu nebo do dopravního prostředku z horniny tř. 1 až 4, při hloubce výkopu přes 1 do 2,5 m</t>
  </si>
  <si>
    <t>-1423034083</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</si>
  <si>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</si>
  <si>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23</t>
  </si>
  <si>
    <t>162301101</t>
  </si>
  <si>
    <t>Vodorovné přemístění výkopku nebo sypaniny po suchu na obvyklém dopravním prostředku, bez naložení výkopku, avšak se složením bez rozhrnutí z horniny tř. 1 až 4 na vzdálenost přes 50 do 500 m</t>
  </si>
  <si>
    <t>-412988281</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</si>
  <si>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</si>
  <si>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"na mezidepo - odvoz - dovoz"</t>
  </si>
  <si>
    <t>( 193,445 - 54,924 - 38,689 ) * 2</t>
  </si>
  <si>
    <t>"dovoz obsypu šp z mezidepa" 57,776</t>
  </si>
  <si>
    <t>"dovoz šp lože z mezidepa" 16,281</t>
  </si>
  <si>
    <t>24</t>
  </si>
  <si>
    <t>162701105</t>
  </si>
  <si>
    <t>Vodorovné přemístění výkopku nebo sypaniny po suchu na obvyklém dopravním prostředku, bez naložení výkopku, avšak se složením bez rozhrnutí z horniny tř. 1 až 4 na vzdálenost přes 9 000 do 10 000 m</t>
  </si>
  <si>
    <t>825499665</t>
  </si>
  <si>
    <t>"vytlačená kubatura lože, potrubí a obsypu"</t>
  </si>
  <si>
    <t>75,80*1,30*0,95</t>
  </si>
  <si>
    <t>"odpočet kubatury tř.5" - 38,374</t>
  </si>
  <si>
    <t>25</t>
  </si>
  <si>
    <t>162701155</t>
  </si>
  <si>
    <t>Vodorovné přemístění výkopku nebo sypaniny po suchu na obvyklém dopravním prostředku, bez naložení výkopku, avšak se složením bez rozhrnutí z horniny tř. 5 až 7 na vzdálenost přes 9 0000 do 10 000 m</t>
  </si>
  <si>
    <t>-1813303424</t>
  </si>
  <si>
    <t>26</t>
  </si>
  <si>
    <t>167101102</t>
  </si>
  <si>
    <t>Nakládání, skládání a překládání neulehlého výkopku nebo sypaniny nakládání, množství přes 100 m3, z hornin tř. 1 až 4</t>
  </si>
  <si>
    <t>-2039623081</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</si>
  <si>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</si>
  <si>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"nakládání šp lože - dovoz z mezidepa" 16,281</t>
  </si>
  <si>
    <t>"nakládání obsypu - dovoz z mezidepa" 57,776</t>
  </si>
  <si>
    <t>"nakládání zásypu z mezidepa" 154,102</t>
  </si>
  <si>
    <t>"odvoz na skládku" 54,924</t>
  </si>
  <si>
    <t>27</t>
  </si>
  <si>
    <t>167101152</t>
  </si>
  <si>
    <t>Nakládání, skládání a překládání neulehlého výkopku nebo sypaniny nakládání, množství přes 100 m3, z hornin tř. 5 až 7</t>
  </si>
  <si>
    <t>369427756</t>
  </si>
  <si>
    <t>28</t>
  </si>
  <si>
    <t>171201201</t>
  </si>
  <si>
    <t>Uložení sypaniny na skládky</t>
  </si>
  <si>
    <t>290344040</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</si>
  <si>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</si>
  <si>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55,239+38,374</t>
  </si>
  <si>
    <t>29</t>
  </si>
  <si>
    <t>171201211</t>
  </si>
  <si>
    <t>Uložení sypaniny poplatek za uložení sypaniny na skládce (skládkovné)</t>
  </si>
  <si>
    <t>t</t>
  </si>
  <si>
    <t>1046906987</t>
  </si>
  <si>
    <t>93,613*2</t>
  </si>
  <si>
    <t>30</t>
  </si>
  <si>
    <t>174101101</t>
  </si>
  <si>
    <t>Zásyp sypaninou z jakékoliv horniny s uložením výkopku ve vrstvách se zhutněním jam, šachet, rýh nebo kolem objektů v těchto vykopávkách</t>
  </si>
  <si>
    <t>1742417369</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</si>
  <si>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</si>
  <si>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( 193,445 - 55,239 - 38,374 )</t>
  </si>
  <si>
    <t>31</t>
  </si>
  <si>
    <t>175151101</t>
  </si>
  <si>
    <t>Obsypání potrubí strojně sypaninou z vhodných hornin tř. 1 až 4 nebo materiálem připraveným podél výkopu ve vzdálenosti do 3 m od jeho kraje, pro jakoukoliv hloubku výkopu a míru zhutnění bez prohození sypaniny</t>
  </si>
  <si>
    <t>-1252694163</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</si>
  <si>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</si>
  <si>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( 75,80-1,50*4 ) * 1,30*0,80</t>
  </si>
  <si>
    <t xml:space="preserve">"odpočet vytlač.kubatury potrubí" - 3,14*0,26*0,26* ( 75,80-1,50*4 ) </t>
  </si>
  <si>
    <t>32</t>
  </si>
  <si>
    <t>M</t>
  </si>
  <si>
    <t>583373310</t>
  </si>
  <si>
    <t>štěrkopísek frakce 0-22</t>
  </si>
  <si>
    <t>808966491</t>
  </si>
  <si>
    <t>57,776*1,80</t>
  </si>
  <si>
    <t>33</t>
  </si>
  <si>
    <t>181301103</t>
  </si>
  <si>
    <t>Rozprostření a urovnání ornice v rovině nebo ve svahu sklonu do 1:5 při souvislé ploše do 500 m2, tl. vrstvy přes 150 do 200 mm</t>
  </si>
  <si>
    <t>-2132371085</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</si>
  <si>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</si>
  <si>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5,00*4,00</t>
  </si>
  <si>
    <t>34</t>
  </si>
  <si>
    <t>181451131</t>
  </si>
  <si>
    <t>Založení trávníku na půdě předem připravené plochy přes 1000 m2 výsevem včetně utažení parkového v rovině nebo na svahu do 1:5</t>
  </si>
  <si>
    <t>-726957669</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</si>
  <si>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</si>
  <si>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35</t>
  </si>
  <si>
    <t>005724100</t>
  </si>
  <si>
    <t>osivo směs travní parková</t>
  </si>
  <si>
    <t>kg</t>
  </si>
  <si>
    <t>-1673666718</t>
  </si>
  <si>
    <t>20,00</t>
  </si>
  <si>
    <t>20*0,03 'Přepočtené koeficientem množství</t>
  </si>
  <si>
    <t>36</t>
  </si>
  <si>
    <t>185804312</t>
  </si>
  <si>
    <t>Zalití rostlin vodou plochy záhonů jednotlivě přes 20 m2</t>
  </si>
  <si>
    <t>1811849233</t>
  </si>
  <si>
    <t>20,00/50</t>
  </si>
  <si>
    <t>Zakládání</t>
  </si>
  <si>
    <t>37</t>
  </si>
  <si>
    <t>215901101</t>
  </si>
  <si>
    <t>Zhutnění podloží pod násypy z rostlé horniny tř. 1 až 4 z hornin soudružných do 92 % PS a nesoudržných sypkých relativní ulehlosti I(d) do 0,8</t>
  </si>
  <si>
    <t>1301872608</t>
  </si>
  <si>
    <t xml:space="preserve">Poznámka k souboru cen:_x000d_
1. Cena je určena pro zhutnění ploch vodorovných nebo ve sklonu do 1 : 5, je-li předepsáno zhutnění do hloubky 0,7 m od pláně. 2. Cenu nelze použít pro zhutnění podloží z hornin konzistence kašovité až tekoucí. 3. Míru zhutnění podloží předepisuje projekt. 4. Množství jednotek se určí v m2 půdorysné plochy zhutněného podloží. </t>
  </si>
  <si>
    <t>75,80*1,30 + 2,50*0,50*2 * 4</t>
  </si>
  <si>
    <t>Svislé a kompletní konstrukce</t>
  </si>
  <si>
    <t>38</t>
  </si>
  <si>
    <t>359901211</t>
  </si>
  <si>
    <t>Monitoring stok (kamerový systém) jakékoli výšky nová kanalizace</t>
  </si>
  <si>
    <t>-316364849</t>
  </si>
  <si>
    <t xml:space="preserve">Poznámka k souboru cen:_x000d_
1. V ceně jsou započteny náklady na zhotovení záznamu o prohlídce a protokolu prohlídky. </t>
  </si>
  <si>
    <t>Vodorovné konstrukce</t>
  </si>
  <si>
    <t>39</t>
  </si>
  <si>
    <t>451572111</t>
  </si>
  <si>
    <t>Lože pod potrubí, stoky a drobné objekty v otevřeném výkopu z kameniva drobného těženého 0 až 4 mm</t>
  </si>
  <si>
    <t>579564635</t>
  </si>
  <si>
    <t xml:space="preserve">Poznámka k souboru cen:_x000d_
1. Ceny -1111 a -1192 lze použít i pro zřízení sběrných vrstev nad drenážními trubkami. 2. V cenách -5111 a -1192 jsou započteny i náklady na prohození výkopku získaného při zemních pracích. </t>
  </si>
  <si>
    <t>( 75,80*1,30 + 2,50*0,50*2*4 ) * 0,15</t>
  </si>
  <si>
    <t>40</t>
  </si>
  <si>
    <t>452311141</t>
  </si>
  <si>
    <t>Podkladní a zajišťovací konstrukce z betonu prostého v otevřeném výkopu desky pod potrubí, stoky a drobné objekty z betonu tř. C 16/20</t>
  </si>
  <si>
    <t>-210942908</t>
  </si>
  <si>
    <t xml:space="preserve">Poznámka k souboru cen:_x000d_
1. Ceny -1121 až -1181 a -1192 lze použít i pro ochrannou vrstvu pod železobetonové konstrukce. 2. Ceny -2121 až -2181 a -2192 jsou určeny pro jakékoliv úkosy sedel. </t>
  </si>
  <si>
    <t>"pod RŠ" 2,00*2,00*0,15*4</t>
  </si>
  <si>
    <t>41</t>
  </si>
  <si>
    <t>452351101</t>
  </si>
  <si>
    <t>Bednění podkladních a zajišťovacích konstrukcí v otevřeném výkopu desek nebo sedlových loží pod potrubí, stoky a drobné objekty</t>
  </si>
  <si>
    <t>-579348676</t>
  </si>
  <si>
    <t>2,00*0,15*4 * 4</t>
  </si>
  <si>
    <t>42</t>
  </si>
  <si>
    <t>452386111.R</t>
  </si>
  <si>
    <t>Podkladní a vyrovnávací konstrukce z betonu vyrovnávací prstence z prostého betonu tř. C 25/30 pod poklopy a mříže, výšky do 100 mm</t>
  </si>
  <si>
    <t>-2137145786</t>
  </si>
  <si>
    <t xml:space="preserve">Poznámka k souboru cen:_x000d_
1. V cenách jsou započteny i náklady na bednění, odbednění a na nátěr bednění proti přilnavosti betonu. 2. Množství podkladní konstrukce z pražců se určuje v m součtem jednotlivých délek pražců. 3. Pro výpočet přesunu hmot se celková hmotnost položky sníží o hmotnost betonu, pokud je beton dodáván přímo na místo zabudování nebo do prostoru technologické manipulace. </t>
  </si>
  <si>
    <t>43</t>
  </si>
  <si>
    <t>592243200</t>
  </si>
  <si>
    <t>prstenec šachetní betonový vyrovnávací 62,5x12x6 cm</t>
  </si>
  <si>
    <t>-1612112923</t>
  </si>
  <si>
    <t>44</t>
  </si>
  <si>
    <t>592243230</t>
  </si>
  <si>
    <t>prstenec šachetní betonový vyrovnávací 62,5x12x10 cm</t>
  </si>
  <si>
    <t>279562185</t>
  </si>
  <si>
    <t>45</t>
  </si>
  <si>
    <t>452386121</t>
  </si>
  <si>
    <t>Podkladní a vyrovnávací konstrukce z betonu vyrovnávací prstence z prostého betonu tř. C 25/30 pod poklopy a mříže, výšky přes 100 do 200 mm</t>
  </si>
  <si>
    <t>1008575066</t>
  </si>
  <si>
    <t>46</t>
  </si>
  <si>
    <t>413290164804410004</t>
  </si>
  <si>
    <t>Prstenec IS šachetní vyrovnávací betonový TBW-Q.1 63/12/120 625/120/120</t>
  </si>
  <si>
    <t>KS</t>
  </si>
  <si>
    <t>-2025157011</t>
  </si>
  <si>
    <t>Komunikace pozemní</t>
  </si>
  <si>
    <t>47</t>
  </si>
  <si>
    <t>566901234.R</t>
  </si>
  <si>
    <t>Vyspravení krytu po překopech inženýrských sítí plochy přes 15 m2 s rozprostřením a zhutněním štěrkodrtí tl. 250 mm</t>
  </si>
  <si>
    <t>315479108</t>
  </si>
  <si>
    <t xml:space="preserve">Poznámka k souboru cen:_x000d_
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 </t>
  </si>
  <si>
    <t>75,80*1,30 + 2,50*0,50*2 *4 + 6,30</t>
  </si>
  <si>
    <t>Trubní vedení</t>
  </si>
  <si>
    <t>48</t>
  </si>
  <si>
    <t>831422121</t>
  </si>
  <si>
    <t>Montáž potrubí z trub kameninových hrdlových s integrovaným těsněním v otevřeném výkopu ve sklonu do 20 % DN 500</t>
  </si>
  <si>
    <t>-819206463</t>
  </si>
  <si>
    <t xml:space="preserve">Poznámka k souboru cen:_x000d_
1. V cenách montáže potrubí z trub kameninových hrdlových s integrovaným těsněním 831 . . -2121 jsou těsnící kroužky součástí dodávky kameninových trub. Tyto trouby se oceňují ve specifikaci, ztratné lze dohodnout ve výši 1,5 %. 2. Ceny 831 . . -2193 jsou určeny pro každé jednotlivé napojení dvou dříků trub o zhruba stejném průměru, kdy maximální rozdíl průměrů je 12 mm. Platí také pro spoj dvou různých materiálů 3. Ceny 26-3195 a 38-3195 jsou určeny pro každé jednotlivé připojení vnitřní kanalizace na kanalizační přípojku. </t>
  </si>
  <si>
    <t>78,50-1,50*4</t>
  </si>
  <si>
    <t>49</t>
  </si>
  <si>
    <t>597107090</t>
  </si>
  <si>
    <t>trouba kameninová glazovaná DN500mm L2,50m spojovací systém C Třída 160</t>
  </si>
  <si>
    <t>1316408209</t>
  </si>
  <si>
    <t>72,50*1,015</t>
  </si>
  <si>
    <t>50</t>
  </si>
  <si>
    <t>837422221</t>
  </si>
  <si>
    <t>Montáž kameninových tvarovek na potrubí z trub kameninových v otevřeném výkopu s integrovaným těsněním jednoosých DN 500</t>
  </si>
  <si>
    <t>894170687</t>
  </si>
  <si>
    <t xml:space="preserve">Poznámka k souboru cen:_x000d_
1. Ceny jsou určeny pro montáž tvarovek v otevřeném výkopu jakéhokoliv sklonu. 2. Pro volbu ceny u odbočných tvarovek je rozhodující DN hlavního řadu; u jednoosých větší DN. 3. V cenách nejsou započteny náklady na dodání tvarovek a těsnícího materiálu, který je součástí tvarovek. Tyto náklady se oceňují ve specifikaci. </t>
  </si>
  <si>
    <t>51</t>
  </si>
  <si>
    <t>597108570</t>
  </si>
  <si>
    <t>trouba kameninová glazovaná zkrácená DN500mm L60(75)cm třída 160 spojovací systém C</t>
  </si>
  <si>
    <t>587837424</t>
  </si>
  <si>
    <t>3,94088669950739*1,015 'Přepočtené koeficientem množství</t>
  </si>
  <si>
    <t>52</t>
  </si>
  <si>
    <t>597108870</t>
  </si>
  <si>
    <t>trouba kameninová glazovaná zkrácená bez hrdla DN 500mm L 60(75)cm třída 160 spojovací systém C</t>
  </si>
  <si>
    <t>-1720211659</t>
  </si>
  <si>
    <t>53</t>
  </si>
  <si>
    <t>597108270</t>
  </si>
  <si>
    <t>trouba kameninová neglazovaná zkrácená DN500mm L25cm třída 160 spojovací systém C</t>
  </si>
  <si>
    <t>-1086044952</t>
  </si>
  <si>
    <t>0,985221674876847*1,015 'Přepočtené koeficientem množství</t>
  </si>
  <si>
    <t>54</t>
  </si>
  <si>
    <t>892422121</t>
  </si>
  <si>
    <t>Tlakové zkoušky vzduchem těsnícími vaky ucpávkovými DN 500</t>
  </si>
  <si>
    <t>úsek</t>
  </si>
  <si>
    <t>1971733815</t>
  </si>
  <si>
    <t xml:space="preserve">Poznámka k souboru cen:_x000d_
1. Ceny zkoušek jsou vztaženy na úsek stoky mezi dvěma šachtami bez ohledu na druh potrubí. 2. V cenách jsou započteny i náklady na: a) montáž a demontáž těsnících vaků pro zabezpečení konců zkoušeného úseku potrubí, naplnění a vypuštění vzduchu zkoušeného úseku stoky, b) vystavení zkušebního protokolu. 3. V cenách nejsou započteny náklady na: a) utěsnění kanalizačních přípojek. b) zkoušky vstupních a revizních šachet. </t>
  </si>
  <si>
    <t>55</t>
  </si>
  <si>
    <t>894412411</t>
  </si>
  <si>
    <t>Osazení železobetonových dílců pro šachty skruží přechodových</t>
  </si>
  <si>
    <t>1929404622</t>
  </si>
  <si>
    <t xml:space="preserve">Poznámka k souboru cen:_x000d_
1. V cenách nejsou započteny náklady na dodání železobetonových dílců; dodání těchto dílců se oceňuje ve specifikaci. </t>
  </si>
  <si>
    <t>56</t>
  </si>
  <si>
    <t>1121651</t>
  </si>
  <si>
    <t>Deska přechodová TZK Q.1 120-100/25 Q.1</t>
  </si>
  <si>
    <t>ks</t>
  </si>
  <si>
    <t>-1602851935</t>
  </si>
  <si>
    <t>57</t>
  </si>
  <si>
    <t>592243120</t>
  </si>
  <si>
    <t>konus šachetní betonový kapsové plastové stupadlo 100x62,5x58 cm</t>
  </si>
  <si>
    <t>-725553879</t>
  </si>
  <si>
    <t>58</t>
  </si>
  <si>
    <t>894414111</t>
  </si>
  <si>
    <t>Osazení železobetonových dílců pro šachty skruží základových (dno)</t>
  </si>
  <si>
    <t>625891137</t>
  </si>
  <si>
    <t>59</t>
  </si>
  <si>
    <t>410290064804420299</t>
  </si>
  <si>
    <t>Dno IS šachetní Prefa Brno betonové TBZ-Q.1 120/113 KOM V80/80 BET, b/b, 3/4</t>
  </si>
  <si>
    <t>-1209874663</t>
  </si>
  <si>
    <t>60</t>
  </si>
  <si>
    <t>592243480</t>
  </si>
  <si>
    <t>těsnění elastomerové pro spojení šachetních dílů DN 1000</t>
  </si>
  <si>
    <t>2032178236</t>
  </si>
  <si>
    <t>61</t>
  </si>
  <si>
    <t>0006003</t>
  </si>
  <si>
    <t>EMT DN 1200 mm</t>
  </si>
  <si>
    <t>115620463</t>
  </si>
  <si>
    <t>62</t>
  </si>
  <si>
    <t>894414211</t>
  </si>
  <si>
    <t>Osazení železobetonových dílců pro šachty desek zákrytových</t>
  </si>
  <si>
    <t>-2118686415</t>
  </si>
  <si>
    <t>63</t>
  </si>
  <si>
    <t>1121602</t>
  </si>
  <si>
    <t>Deska zákrytová TZK Q.1 120-63/17</t>
  </si>
  <si>
    <t>1431431253</t>
  </si>
  <si>
    <t>64</t>
  </si>
  <si>
    <t>899104112</t>
  </si>
  <si>
    <t>Osazení poklopů litinových a ocelových včetně rámů pro třídu zatížení D400, E600</t>
  </si>
  <si>
    <t>845703094</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</si>
  <si>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</si>
  <si>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65</t>
  </si>
  <si>
    <t>592246600</t>
  </si>
  <si>
    <t>poklop šachtový betonová výplň+ litina 785(610)x160 mm, bez odvětrání</t>
  </si>
  <si>
    <t>-1717371910</t>
  </si>
  <si>
    <t>66</t>
  </si>
  <si>
    <t>899722114</t>
  </si>
  <si>
    <t>Krytí potrubí z plastů výstražnou fólií z PVC šířky 40 cm</t>
  </si>
  <si>
    <t>-196032534</t>
  </si>
  <si>
    <t>997</t>
  </si>
  <si>
    <t>Přesun sutě</t>
  </si>
  <si>
    <t>67</t>
  </si>
  <si>
    <t>997221551</t>
  </si>
  <si>
    <t>Vodorovná doprava suti bez naložení, ale se složením a s hrubým urovnáním ze sypkých materiálů, na vzdálenost do 1 km</t>
  </si>
  <si>
    <t>1724813024</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</si>
  <si>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</si>
  <si>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68</t>
  </si>
  <si>
    <t>997221559</t>
  </si>
  <si>
    <t>Vodorovná doprava suti bez naložení, ale se složením a s hrubým urovnáním Příplatek k ceně za každý další i započatý 1 km přes 1 km</t>
  </si>
  <si>
    <t>-780446501</t>
  </si>
  <si>
    <t>47,758*9</t>
  </si>
  <si>
    <t>69</t>
  </si>
  <si>
    <t>997221611</t>
  </si>
  <si>
    <t>Nakládání na dopravní prostředky pro vodorovnou dopravu suti</t>
  </si>
  <si>
    <t>1978914506</t>
  </si>
  <si>
    <t xml:space="preserve">Poznámka k souboru cen:_x000d_
1. Ceny lze použít i pro překládání při lomené dopravě. 2. Ceny nelze použít při dopravě po železnici, po vodě nebo neobvyklými dopravními prostředky. </t>
  </si>
  <si>
    <t>70</t>
  </si>
  <si>
    <t>997221855</t>
  </si>
  <si>
    <t>Poplatek za uložení stavebního odpadu na skládce (skládkovné) zeminy a kameniva</t>
  </si>
  <si>
    <t>1921726616</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</si>
  <si>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</si>
  <si>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998</t>
  </si>
  <si>
    <t>Přesun hmot</t>
  </si>
  <si>
    <t>71</t>
  </si>
  <si>
    <t>998275101</t>
  </si>
  <si>
    <t>Přesun hmot pro trubní vedení hloubené z trub kameninových pro kanalizace v otevřeném výkopu dopravní vzdálenost do 15 m</t>
  </si>
  <si>
    <t>-365927540</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</si>
  <si>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</si>
  <si>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02 - SO 4.6 - Dešťová stoka F</t>
  </si>
  <si>
    <t>M - Práce a dodávky M</t>
  </si>
  <si>
    <t xml:space="preserve">    23-M - Montáže potrubí</t>
  </si>
  <si>
    <t>111201101</t>
  </si>
  <si>
    <t>Odstranění křovin a stromů s odstraněním kořenů průměru kmene do 100 mm do sklonu terénu 1 : 5, při celkové ploše do 1 000 m2</t>
  </si>
  <si>
    <t>1318126491</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</si>
  <si>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</si>
  <si>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5,00*5,00 "před tratí"</t>
  </si>
  <si>
    <t>5,00*40,00 "za tratí k potoku"</t>
  </si>
  <si>
    <t>111201401</t>
  </si>
  <si>
    <t>Spálení odstraněných křovin a stromů na hromadách průměru kmene do 100 mm pro jakoukoliv plochu</t>
  </si>
  <si>
    <t>-724346506</t>
  </si>
  <si>
    <t xml:space="preserve">Poznámka k souboru cen:_x000d_
1. V ceně jsou započteny i náklady snesení křovin na hromady, přihrnování, očištění spáleniště, uložení popela a zbytků na hromadu. 2. V ceně nejsou započteny náklady na popř. nutné použití kropícího vozu, tyto se oceňují samostatně. 3. Množství jednotek se určí samostatně za každý objekt v m2 půdorysné plochy, z níž byly křoviny a stromy shromážděny. </t>
  </si>
  <si>
    <t>112101101</t>
  </si>
  <si>
    <t>Kácení stromů s odřezáním kmene a s odvětvením listnatých, průměru kmene přes 100 do 300 mm</t>
  </si>
  <si>
    <t>-2045274913</t>
  </si>
  <si>
    <t xml:space="preserve">Poznámka k souboru cen:_x000d_
1. Ceny lze použít i pro odstranění stromů ze sesuté zeminy, vývratů a polomů. 2. V ceně jsou započteny i náklady na případné nutné odklizení kmene a větví odděleně na vzdálenost do 50 m nebo s naložením na dopravní prostředek. 3. Průměr kmene se měří v místě řezu. 4. Ceny nelze užít v případě, kdy je nutné odstraňování stromu po částech; tyto práce lze oceňovat příslušnými cenami katalogu 823-1 Plochy a úprava území. 5. Počet stromů při kácení souvislého lesního porostu lze určit podle tabulky uvedené v příloze č. 2. 6. Práce jsou prováděné technikou volného kácení. O volné kácení se jedná v případě, kdy se kácí strom s volným kruhovým prostorem o poloměru minimálně 1,5 násobku výšky káceného stromu ve všech směrech. </t>
  </si>
  <si>
    <t>"dle situace D 1.23 - situace kácení - 4xbříza, 2xjilm, 10xHabr"</t>
  </si>
  <si>
    <t>16,00</t>
  </si>
  <si>
    <t>112101102</t>
  </si>
  <si>
    <t>Kácení stromů s odřezáním kmene a s odvětvením listnatých, průměru kmene přes 300 do 500 mm</t>
  </si>
  <si>
    <t>1676599436</t>
  </si>
  <si>
    <t>"dle situace D 1.23 - situace kácení - 2xHabr"</t>
  </si>
  <si>
    <t>2,00</t>
  </si>
  <si>
    <t>112201101</t>
  </si>
  <si>
    <t>Odstranění pařezů s jejich vykopáním, vytrháním nebo odstřelením, s přesekáním kořenů průměru přes 100 do 300 mm</t>
  </si>
  <si>
    <t>-785245008</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</si>
  <si>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</si>
  <si>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112201102</t>
  </si>
  <si>
    <t>Odstranění pařezů s jejich vykopáním, vytrháním nebo odstřelením, s přesekáním kořenů průměru přes 300 do 500 mm</t>
  </si>
  <si>
    <t>-1482703682</t>
  </si>
  <si>
    <t>1708009903</t>
  </si>
  <si>
    <t>-1289483924</t>
  </si>
  <si>
    <t>( 170,60-15,00 )/15 * 10</t>
  </si>
  <si>
    <t>3,00*10</t>
  </si>
  <si>
    <t>1682774546</t>
  </si>
  <si>
    <t>-1546789658</t>
  </si>
  <si>
    <t>12,40*2+ (143,20-8,50-2,50-12,00)*2 + 8,50*2+3,50*2 + 2,50*2+1,50*2</t>
  </si>
  <si>
    <t>2108436257</t>
  </si>
  <si>
    <t>1201598127</t>
  </si>
  <si>
    <t>( 10,54*1,50 + (143,20-65,90)*1,10 + 8,50*3,50+2,00*0,50*2*7 ) * 0,20</t>
  </si>
  <si>
    <t>131201202</t>
  </si>
  <si>
    <t>Hloubení zapažených jam a zářezů s urovnáním dna do předepsaného profilu a spádu v hornině tř. 3 přes 100 do 1 000 m3</t>
  </si>
  <si>
    <t>-658205860</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</si>
  <si>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Náklady na svislé přemístění výkopku nad 1 m hloubky se určí dle ustanovení článku č. 3161 všeobecných podmínek katalogu. 4. Výpočet objemu vykopávky v pazených prostorách se stanovuje dle přílohy č. 4 tohoto ceníku. </t>
  </si>
  <si>
    <t>"startovací a cílová jáma"</t>
  </si>
  <si>
    <t>8,50*3,50*3,60</t>
  </si>
  <si>
    <t>2,50*1,50*2,20</t>
  </si>
  <si>
    <t>115,350*0,20 "20% zem.tř.3"</t>
  </si>
  <si>
    <t>131201209</t>
  </si>
  <si>
    <t>Hloubení zapažených jam a zářezů s urovnáním dna do předepsaného profilu a spádu Příplatek k cenám za lepivost horniny tř. 3</t>
  </si>
  <si>
    <t>934505746</t>
  </si>
  <si>
    <t>23,070/3</t>
  </si>
  <si>
    <t>131301202</t>
  </si>
  <si>
    <t>Hloubení zapažených jam a zářezů s urovnáním dna do předepsaného profilu a spádu v hornině tř. 4 přes 100 do 1 000 m3</t>
  </si>
  <si>
    <t>1154995851</t>
  </si>
  <si>
    <t>115,35*0,20 "20% zem.tř.4"</t>
  </si>
  <si>
    <t>131301209</t>
  </si>
  <si>
    <t>Hloubení zapažených jam a zářezů s urovnáním dna do předepsaného profilu a spádu Příplatek k cenám za lepivost horniny tř. 4</t>
  </si>
  <si>
    <t>884061691</t>
  </si>
  <si>
    <t>131401202</t>
  </si>
  <si>
    <t>Hloubení zapažených jam a zářezů s urovnáním dna do předepsaného profilu a spádu v hornině tř. 5 přes 100 do 1 000 m3</t>
  </si>
  <si>
    <t>-1895891260</t>
  </si>
  <si>
    <t>115,35*0,20 "20% zem.tř. 5"</t>
  </si>
  <si>
    <t>131601202</t>
  </si>
  <si>
    <t>Hloubení zapažených jam a zářezů s urovnáním dna do předepsaného profilu a spádu v hornině tř. 7 přes 100 do 1 000 m3</t>
  </si>
  <si>
    <t>-1616164895</t>
  </si>
  <si>
    <t>115,350*0,40 "40% zem.tř. 7"</t>
  </si>
  <si>
    <t>1919929242</t>
  </si>
  <si>
    <t>"z celkové délky je odečten protlak 12 m, start.a cílové jámy 10 m a retence 15 m"</t>
  </si>
  <si>
    <t>"od ŠF1 - ŠF4 - jiná geologie - 51,92 m - odpočet )</t>
  </si>
  <si>
    <t>10,50 *1,50*2,00</t>
  </si>
  <si>
    <t>( 27,90- 21,20 ) *1,10*1,20</t>
  </si>
  <si>
    <t>( 12,30-7,12 ) *1,10*2,00</t>
  </si>
  <si>
    <t>( 81,00-16,90 ) *1,10*4,00</t>
  </si>
  <si>
    <t>"rozšíření u RŠ a prohloubení" 2,00*0,50*2 *( 5,30+4,20+3,15+3,37+1,20+2,95+1,75 ) + 2,00*2,00*0,30*7</t>
  </si>
  <si>
    <t>"odpočet sejmuté ornice" - 28,914</t>
  </si>
  <si>
    <t>357,1060*0,60 " zem.tř.3 - 60%"</t>
  </si>
  <si>
    <t>( 21,20*1,10*1,20 + 7,12*1,10*2,00 + 16,90*1,10*4,00 ) *0,20 "zem.tř.3 od ŠF1-ŠF4 - 20%"</t>
  </si>
  <si>
    <t>110277569</t>
  </si>
  <si>
    <t>237,866/3</t>
  </si>
  <si>
    <t>913182879</t>
  </si>
  <si>
    <t>357,106*0,20 "20% zem.tř.4"</t>
  </si>
  <si>
    <t>( 21,20*1,10*1,20 + 7,12*1,10*2,00 + 16,90*1,10*4,00 ) * 0,20 "zem.tř.4 od ŠF1-ŠF4 - 20%"</t>
  </si>
  <si>
    <t>190710769</t>
  </si>
  <si>
    <t>95,023/3</t>
  </si>
  <si>
    <t>-9020606</t>
  </si>
  <si>
    <t>357,106*0,20 "20% zem.tř.5"</t>
  </si>
  <si>
    <t>( 21,20*1,10*1,20 + 7,12*1,10*2,00 + 16,90*1,10*4,00 ) * 0,20 "zem.tř.5 od ŠF1-ŠF4 - 20%"</t>
  </si>
  <si>
    <t>132601201</t>
  </si>
  <si>
    <t>Hloubení zapažených i nezapažených rýh šířky přes 600 do 2 000 mm s urovnáním dna do předepsaného profilu a spádu s použitím trhavin v hornině tř. 7 pro jakékoliv množství</t>
  </si>
  <si>
    <t>706774666</t>
  </si>
  <si>
    <t>( 21,20*1,10*1,20 + 7,12*1,10*2,00 + 16,90*1,10*4,00 ) * 0,40 "zem.tř.7 od ŠF1-ŠF4 - 40%"</t>
  </si>
  <si>
    <t>141721119</t>
  </si>
  <si>
    <t>Řízený zemní protlak v hornině tř. 1 až 4, včetně protlačení trub v hloubce do 6 m vnějšího průměru vrtu přes 350 do 400 mm</t>
  </si>
  <si>
    <t>-83499479</t>
  </si>
  <si>
    <t xml:space="preserve">Poznámka k souboru cen:_x000d_
1. V cenách jsou započteny i náklady na: a) vodorovné přemístění výkopku z protlačovaného potrubí a svislé přemístění výkopku z montážní jámy na přilehlé území a případné přehození na povrchu. b) úpravu čela potrubí pro protlačení; 2. V cenách nejsou započteny náklady na: a) zemní práce nutné pro provedení protlaku (např. startovací a cílové jámy), b) čerpání vody, c) montáž vedení a jeho náležitosti, slouží-li protlačená trouba jako ochranné potrubí, d) dodávku potrubí, určeného k protlačení; toto potrubí se oceňuje ve specifikaci, ztratné lze stanovit ve výši 3 %, e) překládání a zajišťování inženýrských sítí, procházejících montážními a startovacími jámami, f) vytyčení směru protlaku a stávajících inženýrských sítí, g) případnou další úpravu trub (svařování, řezání apod.) předcházející vlastnímu protlaku potrubí. </t>
  </si>
  <si>
    <t>140332341.R</t>
  </si>
  <si>
    <t>trubka ocelová bezešvá hladká ČSN 41 1375.1 D426 tl 8 mm</t>
  </si>
  <si>
    <t>-483834306</t>
  </si>
  <si>
    <t>-1913409782</t>
  </si>
  <si>
    <t>10,50*2,00*2</t>
  </si>
  <si>
    <t>12,30*1,75*2 + 6,00*1,40*2</t>
  </si>
  <si>
    <t>151101102</t>
  </si>
  <si>
    <t>Zřízení pažení a rozepření stěn rýh pro podzemní vedení pro všechny šířky rýhy příložné pro jakoukoliv mezerovitost, hloubky do 4 m</t>
  </si>
  <si>
    <t>-327233992</t>
  </si>
  <si>
    <t>81,00*4,00*2</t>
  </si>
  <si>
    <t>-312128642</t>
  </si>
  <si>
    <t>151101112</t>
  </si>
  <si>
    <t>Odstranění pažení a rozepření stěn rýh pro podzemní vedení s uložením materiálu na vzdálenost do 3 m od kraje výkopu příložné, hloubky přes 2 do 4 m</t>
  </si>
  <si>
    <t>683666233</t>
  </si>
  <si>
    <t>151201201</t>
  </si>
  <si>
    <t>Zřízení pažení stěn výkopu bez rozepření nebo vzepření zátažné, hloubky do 4 m</t>
  </si>
  <si>
    <t>1918840833</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</si>
  <si>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</si>
  <si>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"jámy pro bezvýkop"</t>
  </si>
  <si>
    <t>8,50*3,60*2+3,50*3,60*2</t>
  </si>
  <si>
    <t>2,50*2,20*2+1,50*2,20*2</t>
  </si>
  <si>
    <t>151201211</t>
  </si>
  <si>
    <t>Odstranění pažení stěn výkopu s uložením pažin na vzdálenost do 3 m od okraje výkopu zátažné, hloubky do 4 m</t>
  </si>
  <si>
    <t>880599997</t>
  </si>
  <si>
    <t>151201301</t>
  </si>
  <si>
    <t>Zřízení rozepření zapažených stěn výkopů s potřebným přepažováním při roubení zátažném, hloubky do 4 m</t>
  </si>
  <si>
    <t>180457313</t>
  </si>
  <si>
    <t xml:space="preserve">Poznámka k souboru cen:_x000d_
1. Ceny nelze použít pro oceňování rozepření stěn rýh pro podzemní vedení v hloubce do 8m; toto rozepření je započteno v cenách souboru cen 151 . 0-11 Zřízení pažení a rozepření stěn rýh pro podzemní vedení pro všechny šířky rýhy. </t>
  </si>
  <si>
    <t>151201311</t>
  </si>
  <si>
    <t>Odstranění rozepření stěn výkopů s uložením materiálu na vzdálenost do 3 m od okraje výkopu roubení zátažného, hloubky do 4 m</t>
  </si>
  <si>
    <t>-1747706846</t>
  </si>
  <si>
    <t>1740881194</t>
  </si>
  <si>
    <t>"jámy" 23,070+23,070</t>
  </si>
  <si>
    <t>"rýhy" 237,866 + 95,023</t>
  </si>
  <si>
    <t>161101151</t>
  </si>
  <si>
    <t>Svislé přemístění výkopku bez naložení do dopravní nádoby avšak s vyprázdněním dopravní nádoby na hromadu nebo do dopravního prostředku z horniny tř. 5 až 7, při hloubce výkopu přes 1 do 2,5 m</t>
  </si>
  <si>
    <t>-336504502</t>
  </si>
  <si>
    <t>"jámy " 23,070+46,140</t>
  </si>
  <si>
    <t>"rýhy" 95,023+47,203</t>
  </si>
  <si>
    <t>162201401</t>
  </si>
  <si>
    <t>Vodorovné přemístění větví, kmenů nebo pařezů s naložením, složením a dopravou do 1000 m větví stromů listnatých, průměru kmene přes 100 do 300 mm</t>
  </si>
  <si>
    <t>1525988328</t>
  </si>
  <si>
    <t xml:space="preserve">Poznámka k souboru cen:_x000d_
1. Průměr kmene i pařezu se měří v místě řezu. 2. Měrná jednotka je 1 strom. </t>
  </si>
  <si>
    <t>162201402</t>
  </si>
  <si>
    <t>Vodorovné přemístění větví, kmenů nebo pařezů s naložením, složením a dopravou do 1000 m větví stromů listnatých, průměru kmene přes 300 do 500 mm</t>
  </si>
  <si>
    <t>637208744</t>
  </si>
  <si>
    <t>162201411</t>
  </si>
  <si>
    <t>Vodorovné přemístění větví, kmenů nebo pařezů s naložením, složením a dopravou do 1000 m kmenů stromů listnatých, průměru přes 100 do 300 mm</t>
  </si>
  <si>
    <t>673002762</t>
  </si>
  <si>
    <t>162201412</t>
  </si>
  <si>
    <t>Vodorovné přemístění větví, kmenů nebo pařezů s naložením, složením a dopravou do 1000 m kmenů stromů listnatých, průměru přes 300 do 500 mm</t>
  </si>
  <si>
    <t>-1719586099</t>
  </si>
  <si>
    <t>-56378288</t>
  </si>
  <si>
    <t>450,289*2</t>
  </si>
  <si>
    <t>"odvoz šp lože z mezidepa" 24,152</t>
  </si>
  <si>
    <t>"odvoz obsypu z mezidepa" 82,768</t>
  </si>
  <si>
    <t>-975906490</t>
  </si>
  <si>
    <t>10,540*1,50*1,150</t>
  </si>
  <si>
    <t>(143,20-12,00-15,40)*1,10*0,75</t>
  </si>
  <si>
    <t>"vytlač.kubatura RŠ" 3,14*0,62*0,62* ( 5,30+4,20+3,15+3,37+1,20+2,95+1,75)</t>
  </si>
  <si>
    <t>- 211,436 "odpočet zem.tř. 5 - 7"</t>
  </si>
  <si>
    <t>-364809080</t>
  </si>
  <si>
    <t>23,070+46,140 + 95,023+47,203</t>
  </si>
  <si>
    <t>432379695</t>
  </si>
  <si>
    <t>"nakládání na skládku" - 71,261</t>
  </si>
  <si>
    <t>"nakládání šp lože - dovoz z mezidepa" 24,152</t>
  </si>
  <si>
    <t>"nakládání obsypu - dovoz z mezidepa" 82,768</t>
  </si>
  <si>
    <t>"nakládání zásypu z mezidepa" 450,289</t>
  </si>
  <si>
    <t>1535467387</t>
  </si>
  <si>
    <t>211,436</t>
  </si>
  <si>
    <t>377125436</t>
  </si>
  <si>
    <t>-71,261+211,436</t>
  </si>
  <si>
    <t>-2013745021</t>
  </si>
  <si>
    <t>140,175*1,80</t>
  </si>
  <si>
    <t>-1319838144</t>
  </si>
  <si>
    <t>590,464</t>
  </si>
  <si>
    <t xml:space="preserve">  -  (- 71,261+211,436 ) </t>
  </si>
  <si>
    <t>-485161755</t>
  </si>
  <si>
    <t>10,54 * 1,50*1,00</t>
  </si>
  <si>
    <t>( 143,20-12,00 )*1,10*0,60 "odpočet chráničky"</t>
  </si>
  <si>
    <t>"odpočet vytlač.kubatury potrubí" - 3,14*0,40*0,40* 10,54 - 3,14*0,15*0,15* (143,20-12,0)</t>
  </si>
  <si>
    <t>"odp. kubatury RŠ" - 3,14*0,62*0,62*0,60*7</t>
  </si>
  <si>
    <t>-1855405212</t>
  </si>
  <si>
    <t>82,768*1,80</t>
  </si>
  <si>
    <t>2127413533</t>
  </si>
  <si>
    <t xml:space="preserve">( 10,540*1,50 + (143,20-65,90)*1,10 + 8,50*3,50+2,00*0,50*2*7 ) </t>
  </si>
  <si>
    <t>1483155696</t>
  </si>
  <si>
    <t>005724720</t>
  </si>
  <si>
    <t>osivo směs travní krajinná - rovinná</t>
  </si>
  <si>
    <t>-1484204036</t>
  </si>
  <si>
    <t>144,590</t>
  </si>
  <si>
    <t>144,59*0,03 'Přepočtené koeficientem množství</t>
  </si>
  <si>
    <t>-1591862873</t>
  </si>
  <si>
    <t>144,590/50</t>
  </si>
  <si>
    <t>-2052268233</t>
  </si>
  <si>
    <t>10,540*1,50+ ( 143,20-12,00-15,40-8,50-1,50 )*1,10 + 8,50*3,50+2,50*1,50</t>
  </si>
  <si>
    <t>1701444308</t>
  </si>
  <si>
    <t>170,60-15,60 "odpočet vsak.boxu"</t>
  </si>
  <si>
    <t>-74837602</t>
  </si>
  <si>
    <t xml:space="preserve">( 10,54*1,50 +  143,20-12,00 + 2,00*0,50*2 * 7) * 0,15</t>
  </si>
  <si>
    <t>-1568934059</t>
  </si>
  <si>
    <t>"pod RŠ" 2,00*2,00*0,15*7</t>
  </si>
  <si>
    <t>-248818452</t>
  </si>
  <si>
    <t>2,00*0,15*4 * 7</t>
  </si>
  <si>
    <t>-937558998</t>
  </si>
  <si>
    <t>9,00+1,00+4,00+3,00</t>
  </si>
  <si>
    <t>592243210</t>
  </si>
  <si>
    <t>prstenec šachetní betonový vyrovnávací 62,5x12x8 cm</t>
  </si>
  <si>
    <t>-1827504279</t>
  </si>
  <si>
    <t>3,00+1,00</t>
  </si>
  <si>
    <t>553661708</t>
  </si>
  <si>
    <t>-702607282</t>
  </si>
  <si>
    <t>-1308067506</t>
  </si>
  <si>
    <t>871370410</t>
  </si>
  <si>
    <t>Montáž kanalizačního potrubí z plastů z polypropylenu PP korugovaného SN 10 DN 300</t>
  </si>
  <si>
    <t>-2035597302</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</si>
  <si>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</si>
  <si>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143,20</t>
  </si>
  <si>
    <t>286147310</t>
  </si>
  <si>
    <t>trubka kanalizační žebrovaná PP vnitřní průměr 300mm, dl. 6m</t>
  </si>
  <si>
    <t>-2100934415</t>
  </si>
  <si>
    <t>143,20*1,015</t>
  </si>
  <si>
    <t>871440419.R</t>
  </si>
  <si>
    <t>Montáž kanalizačního potrubí z plastů z polypropylenu PP korugovaného SN 10 DN 700</t>
  </si>
  <si>
    <t>-847236388</t>
  </si>
  <si>
    <t>10,54</t>
  </si>
  <si>
    <t>286147499.R</t>
  </si>
  <si>
    <t>Kanalizační potrubí PP UR2 SN10 DN700 mm</t>
  </si>
  <si>
    <t>-1034688899</t>
  </si>
  <si>
    <t>892372121</t>
  </si>
  <si>
    <t>Tlakové zkoušky vzduchem těsnícími vaky ucpávkovými DN 300</t>
  </si>
  <si>
    <t>318097495</t>
  </si>
  <si>
    <t>892442121.</t>
  </si>
  <si>
    <t>Tlakové zkoušky vzduchem těsnícími vaky ucpávkovými DN 700</t>
  </si>
  <si>
    <t>2086745667</t>
  </si>
  <si>
    <t>894411311</t>
  </si>
  <si>
    <t>Osazení železobetonových dílců pro šachty skruží rovných</t>
  </si>
  <si>
    <t>2117642386</t>
  </si>
  <si>
    <t>72</t>
  </si>
  <si>
    <t>592241600</t>
  </si>
  <si>
    <t>skruž kanalizační s ocelovými stupadly 100 x 25 x 12 cm</t>
  </si>
  <si>
    <t>1822041929</t>
  </si>
  <si>
    <t>73</t>
  </si>
  <si>
    <t>592241610</t>
  </si>
  <si>
    <t>skruž kanalizační s ocelovými stupadly 100 x 50 x 12 cm</t>
  </si>
  <si>
    <t>-999972170</t>
  </si>
  <si>
    <t>74</t>
  </si>
  <si>
    <t>592241620</t>
  </si>
  <si>
    <t>skruž kanalizační s ocelovými stupadly 100 x 100 x 12 cm</t>
  </si>
  <si>
    <t>-190724015</t>
  </si>
  <si>
    <t>75</t>
  </si>
  <si>
    <t>-191067917</t>
  </si>
  <si>
    <t>76</t>
  </si>
  <si>
    <t>-257435186</t>
  </si>
  <si>
    <t>77</t>
  </si>
  <si>
    <t>1081971312</t>
  </si>
  <si>
    <t>78</t>
  </si>
  <si>
    <t>-1932401357</t>
  </si>
  <si>
    <t>"ŠF1, 1.2, 2,4,5," 5,00</t>
  </si>
  <si>
    <t>79</t>
  </si>
  <si>
    <t>410290064804420325</t>
  </si>
  <si>
    <t>Dno IS šachetní Prefa Brno betonové TBZ-Q.1 100/53 KOM V15 1000/525x150 mm</t>
  </si>
  <si>
    <t>1301152681</t>
  </si>
  <si>
    <t>80</t>
  </si>
  <si>
    <t>410290064804420261</t>
  </si>
  <si>
    <t>Dno IS šachetní Prefa Brno betonové TBZ-Q.1 100/63 KOM V25 (1000/625x250)</t>
  </si>
  <si>
    <t>755943189</t>
  </si>
  <si>
    <t>81</t>
  </si>
  <si>
    <t>896211212</t>
  </si>
  <si>
    <t>Spadiště kanalizační z prostého betonu kruhové výšky vstupu do 0,90 m a základní výšky spadiště 0,60 m jednoduché se dnem obloženým čedičem s horním potrubím DN 250 nebo 300</t>
  </si>
  <si>
    <t>1837796865</t>
  </si>
  <si>
    <t xml:space="preserve">Poznámka k souboru cen:_x000d_
1. Výšku spadiště určuje vzdálenost nejnižších bodů vnitřního líce potrubí přívodního a odpadního. 2. Každých dalších i započatých 0,60 m výšky vstupu se oceňuje cenou 894 13-8001 této části katalogu. 3. Pro výpočet přesunu hmot se celková hmotnost položky sníží o hmotnost betonu, pokud je beton dodáván přímo na místo zabudování nebo do prostoru technologické manipulace. </t>
  </si>
  <si>
    <t>82</t>
  </si>
  <si>
    <t>4102900648044203.</t>
  </si>
  <si>
    <t>Dno IS šachetní Prefa Brno betonové TBZ-Q.1 100/53 KOM V15 1000/525x150 mm, obklad čedičem</t>
  </si>
  <si>
    <t>1447473358</t>
  </si>
  <si>
    <t>83</t>
  </si>
  <si>
    <t>4102900648044202.</t>
  </si>
  <si>
    <t>Dno IS šachetní Prefa Brno betonové TBZ-Q.1 100/88 KOM V50 (1000/875x500), obklad čedičem</t>
  </si>
  <si>
    <t>312350143</t>
  </si>
  <si>
    <t>84</t>
  </si>
  <si>
    <t>592241600.R</t>
  </si>
  <si>
    <t>skruž kanalizační s ocelovými stupadly 100 x 25 x 12 cm, obklad čedičem</t>
  </si>
  <si>
    <t>-1996358873</t>
  </si>
  <si>
    <t>85</t>
  </si>
  <si>
    <t>592241620.R</t>
  </si>
  <si>
    <t>skruž kanalizační s ocelovými stupadly 100 x 100 x 12 cm, obklad čedičem</t>
  </si>
  <si>
    <t>169384021</t>
  </si>
  <si>
    <t>86</t>
  </si>
  <si>
    <t>896290113</t>
  </si>
  <si>
    <t>Spadiště kanalizační z prostého betonu kruhové výšky vstupu do 0,90 m a základní výšky spadiště 0,60 m Příplatek k cenám za každých dalších i započatých 0,30 m výšky spadiště jednoduchého nebo bočního</t>
  </si>
  <si>
    <t>951764836</t>
  </si>
  <si>
    <t>87</t>
  </si>
  <si>
    <t>899103112</t>
  </si>
  <si>
    <t>Osazení poklopů litinových a ocelových včetně rámů pro třídu zatížení B125, C250</t>
  </si>
  <si>
    <t>CS ÚRS 2018 01</t>
  </si>
  <si>
    <t>1470928655</t>
  </si>
  <si>
    <t>88</t>
  </si>
  <si>
    <t>415290064804430001</t>
  </si>
  <si>
    <t>Poklop IS šachetní Prefa Brno BEGU KB 01 BEGU "B1" , B125, bez odv. vnitřní průměr 605mm</t>
  </si>
  <si>
    <t>-1630497396</t>
  </si>
  <si>
    <t>89</t>
  </si>
  <si>
    <t>899623151</t>
  </si>
  <si>
    <t>Obetonování potrubí nebo zdiva stok betonem prostým v otevřeném výkopu, beton tř. C 16/20</t>
  </si>
  <si>
    <t>632885052</t>
  </si>
  <si>
    <t xml:space="preserve">Poznámka k souboru cen:_x000d_
1. Obetonování zdiva stok ve štole se oceňuje cenami souboru cen 359 31-02 Výplň za rubem cihelného zdiva stok části A 03 tohoto katalogu. </t>
  </si>
  <si>
    <t>"obetonování spádiště"</t>
  </si>
  <si>
    <t>1,50*0,80* ( 3,40+2,00 )</t>
  </si>
  <si>
    <t>"odpočet potrubí" - 3,14*0,125*0,125*( 1,70+2,90 )</t>
  </si>
  <si>
    <t>90</t>
  </si>
  <si>
    <t>899643111</t>
  </si>
  <si>
    <t>Bednění pro obetonování potrubí v otevřeném výkopu</t>
  </si>
  <si>
    <t>-699893352</t>
  </si>
  <si>
    <t>1,50* ( 3,40+2,00 )*2</t>
  </si>
  <si>
    <t>0,80* ( 3,40+2,00)</t>
  </si>
  <si>
    <t>91</t>
  </si>
  <si>
    <t>-1126180150</t>
  </si>
  <si>
    <t>143,20+10,54 - 12,00 "podtrubí DN300, DN700 - odpočet chráničky"</t>
  </si>
  <si>
    <t>92</t>
  </si>
  <si>
    <t>899911125</t>
  </si>
  <si>
    <t>Kluzné objímky (pojízdná sedla) pro zasunutí potrubí do chráničky výšky 41 mm vnějšího průměru potrubí do 328 mm</t>
  </si>
  <si>
    <t>1372258964</t>
  </si>
  <si>
    <t>93</t>
  </si>
  <si>
    <t>899913164</t>
  </si>
  <si>
    <t>Koncové uzavírací manžety chrániček DN potrubí x DN chráničky DN 300 x 400</t>
  </si>
  <si>
    <t>1186955253</t>
  </si>
  <si>
    <t xml:space="preserve">Poznámka k souboru cen:_x000d_
1. V cenách jsou započteny i náklady na nerezové upínací pásky daných průměrů. </t>
  </si>
  <si>
    <t>94</t>
  </si>
  <si>
    <t>899914119.R</t>
  </si>
  <si>
    <t>Montáž ocelové chráničky v otevřeném výkopu vnějšího průměru D 426 x 10 mm</t>
  </si>
  <si>
    <t>-1102786785</t>
  </si>
  <si>
    <t>95</t>
  </si>
  <si>
    <t>899-999.R</t>
  </si>
  <si>
    <t>Provizorní most přes potok - pro přístup ke stavbě</t>
  </si>
  <si>
    <t>kpl</t>
  </si>
  <si>
    <t>-227128137</t>
  </si>
  <si>
    <t>"vybudování a rozbourání - most bude fungovat pouze pro výstavbu"</t>
  </si>
  <si>
    <t>"spadišť, výústního objektu a stoky pod drahou"</t>
  </si>
  <si>
    <t>a bude zajišťovat přístup ke stavbě pro techniku"</t>
  </si>
  <si>
    <t>1,00</t>
  </si>
  <si>
    <t>96</t>
  </si>
  <si>
    <t>998276101</t>
  </si>
  <si>
    <t>Přesun hmot pro trubní vedení hloubené z trub z plastických hmot nebo sklolaminátových pro vodovody nebo kanalizace v otevřeném výkopu dopravní vzdálenost do 15 m</t>
  </si>
  <si>
    <t>1949265965</t>
  </si>
  <si>
    <t>Práce a dodávky M</t>
  </si>
  <si>
    <t>23-M</t>
  </si>
  <si>
    <t>Montáže potrubí</t>
  </si>
  <si>
    <t>97</t>
  </si>
  <si>
    <t>230200123</t>
  </si>
  <si>
    <t>Nasunutí potrubní sekce do ocelové chráničky jmenovitá světlost nasouvaného potrubí DN 300</t>
  </si>
  <si>
    <t>803795205</t>
  </si>
  <si>
    <t xml:space="preserve">Poznámka k souboru cen:_x000d_
1. .V cenách jsou započteny i náklady na středící objímky. 2. .V cenách není započten materiál na utěsnění konců. </t>
  </si>
  <si>
    <t>03 - SO 5.2 - Podzemní retence</t>
  </si>
  <si>
    <t>840271374</t>
  </si>
  <si>
    <t>17,00*14,00*0,20</t>
  </si>
  <si>
    <t>-336360121</t>
  </si>
  <si>
    <t>"jáma pro zasakovací box"</t>
  </si>
  <si>
    <t>17,00*14,00*4,80</t>
  </si>
  <si>
    <t>"odpočet sejmuté ornice" - 47,60</t>
  </si>
  <si>
    <t>1094,80*0,60 "60% zem.tř.3"</t>
  </si>
  <si>
    <t>1501893563</t>
  </si>
  <si>
    <t>656,880/3</t>
  </si>
  <si>
    <t>1227585972</t>
  </si>
  <si>
    <t>1094,80*0,20 "20% zem.tř.4"</t>
  </si>
  <si>
    <t>86581418</t>
  </si>
  <si>
    <t>218,960/3</t>
  </si>
  <si>
    <t>1404974346</t>
  </si>
  <si>
    <t>1094,80*0,20 "20% zem.tř. 5"</t>
  </si>
  <si>
    <t>151101202</t>
  </si>
  <si>
    <t>Zřízení pažení stěn výkopu bez rozepření nebo vzepření příložné, hloubky do 8 m</t>
  </si>
  <si>
    <t>1522428367</t>
  </si>
  <si>
    <t>17,00*4,80*2 + 14,00*4,80*2</t>
  </si>
  <si>
    <t>151101212</t>
  </si>
  <si>
    <t>Odstranění pažení stěn výkopu s uložením pažin na vzdálenost do 3 m od okraje výkopu příložné, hloubky do 8 m</t>
  </si>
  <si>
    <t>1107734827</t>
  </si>
  <si>
    <t>161101103</t>
  </si>
  <si>
    <t>Svislé přemístění výkopku bez naložení do dopravní nádoby avšak s vyprázdněním dopravní nádoby na hromadu nebo do dopravního prostředku z horniny tř. 1 až 4, při hloubce výkopu přes 4 do 6 m</t>
  </si>
  <si>
    <t>-258146547</t>
  </si>
  <si>
    <t>1094,80*0,80*0,24 "80% zem.tř. 3 a 24% podíl dle tabulky svis.přemístění"</t>
  </si>
  <si>
    <t>161101153</t>
  </si>
  <si>
    <t>Svislé přemístění výkopku bez naložení do dopravní nádoby avšak s vyprázdněním dopravní nádoby na hromadu nebo do dopravního prostředku z horniny tř. 5 až 7, při hloubce výkopu přes 4 do 6 m</t>
  </si>
  <si>
    <t>-372323634</t>
  </si>
  <si>
    <t>1094,80*0,20*0,24</t>
  </si>
  <si>
    <t>2097121082</t>
  </si>
  <si>
    <t>"odvoz-dovoz zeminy na zásyp z mezidepa"</t>
  </si>
  <si>
    <t>(1094,80-339,084-218,96 ) * 2</t>
  </si>
  <si>
    <t>"dovoz ŠD - lože" 16,00*13,00*0,25</t>
  </si>
  <si>
    <t>"dovoz obsypu" 15,40*12,40*2,65 - 15,00*12,00*2,40</t>
  </si>
  <si>
    <t>1610932544</t>
  </si>
  <si>
    <t>"vytlačená kubatura zasakovacího boxu, lože a obsypu"</t>
  </si>
  <si>
    <t>15,00*12,00*2,40</t>
  </si>
  <si>
    <t>-218,960 "odpočet zem. tř.5"</t>
  </si>
  <si>
    <t>-1112321227</t>
  </si>
  <si>
    <t>1587878562</t>
  </si>
  <si>
    <t>1199,556</t>
  </si>
  <si>
    <t>1089900324</t>
  </si>
  <si>
    <t>1895005138</t>
  </si>
  <si>
    <t>339,084+218,96</t>
  </si>
  <si>
    <t>2052160419</t>
  </si>
  <si>
    <t>558,044*1,80</t>
  </si>
  <si>
    <t>892365484</t>
  </si>
  <si>
    <t>1094,80 - 339,084-218,960</t>
  </si>
  <si>
    <t>1493071838</t>
  </si>
  <si>
    <t>17,00*14,00</t>
  </si>
  <si>
    <t>-756927830</t>
  </si>
  <si>
    <t>-2071592566</t>
  </si>
  <si>
    <t>238,00</t>
  </si>
  <si>
    <t>238*0,03 'Přepočtené koeficientem množství</t>
  </si>
  <si>
    <t>673273070</t>
  </si>
  <si>
    <t>238,00/50</t>
  </si>
  <si>
    <t>-1801556238</t>
  </si>
  <si>
    <t>451541111</t>
  </si>
  <si>
    <t>Lože pod potrubí, stoky a drobné objekty v otevřeném výkopu ze štěrkodrtě 0-63 mm</t>
  </si>
  <si>
    <t>1191924869</t>
  </si>
  <si>
    <t>17,60*13,00*0,25</t>
  </si>
  <si>
    <t>891312199.R</t>
  </si>
  <si>
    <t>Montáž kanalizačních armatur na potrubí šoupátek v otevřeném výkopu nebo v šachtách s osazením zemní soupravy (bez poklopů) DN 150</t>
  </si>
  <si>
    <t>837630661</t>
  </si>
  <si>
    <t xml:space="preserve">Poznámka k souboru cen:_x000d_
1. V cenách jsou započteny i náklady na: a) u šoupátek ceny -2122 na vytvoření otvorů ve stropech šachet pro prostup zemních souprav šoupátek, b) u stavítek ceny -2322 chemické kotvy s vyvrtáním otvoru a chemickou patronou, osazení rámů a vodícího zařízení. 2. V cenách nejsou započteny náklady na: a) dodání šoupátek, zemních souprav, šoupátkových koleček, šoupátkových klíčů, stavítek a vodícího zařízení; tyto náklady se oceňují ve specifikaci, b) osazení šoupátkových poklopů; osazení poklopů se oceňuje příslušnými cenami souboru cen 899 40-11 Osazení poklopů litinových části A 01 tohoto katalogu. c)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katalogu. </t>
  </si>
  <si>
    <t>422154-000</t>
  </si>
  <si>
    <t>ventil s regulační kuželkou přímý, PN 40 DN150x480 mm</t>
  </si>
  <si>
    <t>1604307453</t>
  </si>
  <si>
    <t>895972999.R</t>
  </si>
  <si>
    <t>Zasakovací boxy z polypropylenu PP s revizí pro vsakování - galerie objemu do 300 m3</t>
  </si>
  <si>
    <t>soubor</t>
  </si>
  <si>
    <t>-2106791052</t>
  </si>
  <si>
    <t>"RETENČNÍ BOXY o rozm. 1,20x0,60x0,60 m - 624 ks dle vč. D 1.18"</t>
  </si>
  <si>
    <t>"šachta DN 600 mm,vč. poklopu a prstenců - 3ks - dle vč.D 1.18"</t>
  </si>
  <si>
    <t>"šachta DN 425 mm, vč.poklopu a prstenců - 2 ks - dle vč.D 1.18"</t>
  </si>
  <si>
    <t>"hydroizolační folie, ochranná geotextilie"</t>
  </si>
  <si>
    <t>"box akumulační - hrdlo, spojka, záslepka"</t>
  </si>
  <si>
    <t>" adaptér"</t>
  </si>
  <si>
    <t>"kamenivo hrubé fr. 16-32"</t>
  </si>
  <si>
    <t>"2x nátok DN 400, vč.kolen - dle vč.D 1.18"</t>
  </si>
  <si>
    <t>-543246610</t>
  </si>
  <si>
    <t>04 - SO 5.1 Výústní objekt</t>
  </si>
  <si>
    <t xml:space="preserve">    9 - Ostatní konstrukce a práce, bourání</t>
  </si>
  <si>
    <t>115001103</t>
  </si>
  <si>
    <t>Převedení vody potrubím průměru DN přes 150 do 250</t>
  </si>
  <si>
    <t>-232664993</t>
  </si>
  <si>
    <t>131201201</t>
  </si>
  <si>
    <t>Hloubení zapažených jam a zářezů s urovnáním dna do předepsaného profilu a spádu v hornině tř. 3 do 100 m3</t>
  </si>
  <si>
    <t>-955550211</t>
  </si>
  <si>
    <t>2,00*( 2,00*1,35 )/2</t>
  </si>
  <si>
    <t>706320689</t>
  </si>
  <si>
    <t>2,700/3</t>
  </si>
  <si>
    <t>884419479</t>
  </si>
  <si>
    <t>167101101</t>
  </si>
  <si>
    <t>Nakládání, skládání a překládání neulehlého výkopku nebo sypaniny nakládání, množství do 100 m3, z hornin tř. 1 až 4</t>
  </si>
  <si>
    <t>182352418</t>
  </si>
  <si>
    <t>1553254606</t>
  </si>
  <si>
    <t>202372792</t>
  </si>
  <si>
    <t>2,70*1,80</t>
  </si>
  <si>
    <t>321321116</t>
  </si>
  <si>
    <t>Konstrukce z betonu vodních staveb přehrad, jezů a plavebních komor, spodní stavby vodních elektráren, jader přehrad, odběrných věží a výpustných zařízení, opěrných zdí, šachet, šachtic a ostatních konstrukcí železového pro prostředí s mrazovými cykly tř. C 30/37</t>
  </si>
  <si>
    <t>1102372214</t>
  </si>
  <si>
    <t xml:space="preserve">Poznámka k souboru cen:_x000d_
1. Ceny lze použít i pro: a) konstrukce těsnících ostruh, vývarů, patek, dotlačných klínů, vtoků hrází a vodních elektráren, injekčních, revizních a komunikačních štol a základových výpustí hrází, podklad pod dlažbu dna vývaru, b) betony nevodostavebné a nemrazuvzdorné, pokud jsou výjimečně použity v částech konstrukcí. 2. Ceny neplatí pro: a) předsádkový beton; tento se oceňuje cenami souboru cen 313 43- .1 Předsádkový beton konstrukcí vodních staveb, b) betonový podklad pod dlažbu; tento se oceňuje cenami souboru cen 451 31-51 Podkladní a výplňové vrstvy z betonu prostého pod dlažbu, c) betonovou těsnící nebo opevňovací vrstvu; tato se oceňuje cenami souboru cen 457 31- Těsnicí vrstva z betonu odolného proti agresivnímu prostředí, d) betonové zálivky kotevních šroubů, ocelových konstrukcí, různých dutin apod.; tyto se oceňují cenami souboru cen 936 45-71 Zálivka kotevních šroubů, ocelových konstrukcí, různých dutin apod.. 3. V cenách jsou započteny i náklady na : a) úpravu, opracování a ošetření pracovních spár tlakovou vodou, vzduchem nebo odstraněním betonové vrstvy, b) spojovací vrstvu na pracovních spárách, c) ošetření a ochranu čerstvého betonu proti povětrnostním vlivům a proti vysýchání, d) odstranění drátů z líce konstrukce a na úpravu líce v místě po odstraněných drátech, e) osazení kotevních želez při betonování konstrukce, f) ztížení práce u drážek otvorů, kapes, injekčních trubek apod.. 4. Objem se stanoví v m3 betonové konstrukce; objem dutin jednotlivě do 0,20 m3 se od celkového objemu neodečítá. </t>
  </si>
  <si>
    <t>0,80*0,70*0,20</t>
  </si>
  <si>
    <t>0,60*0,93*0,20</t>
  </si>
  <si>
    <t>( 0,70*0,93)/2 * 0,10 * 2</t>
  </si>
  <si>
    <t>321351010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</si>
  <si>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</si>
  <si>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-514476486</t>
  </si>
  <si>
    <t xml:space="preserve">Poznámka k souboru cen:_x000d_
1. Ceny jsou určeny pro: a) bednění prováděné v prostorách zapažených nebo nezapažených, b) bednění ploch vodorovných, svislých nebo skloněných, c) bednění v prostoru bez výztuže nebo s výztuží jakékoliv hustoty, d) bednění prováděné taženou lištou, taženým bedněním, prefabrikovaným bedněním apod., kromě betonového prefabrikovaného bednění. 2. Ceny neplatí pro: a) bednění pohledových betonů. Tyto náklady se oceňují individuálně; b) bednění konstrukcí spirál a savek. Tyto náklady se oceňují cenami souboru cen 321 35-6111 až -6940 Obednění a odbednění spirál a savek. c) bednění základových pasů, tyto práce lze ocenit cenami 27.35 katalogu 801-1. 3. V cenách jsou započteny i náklady na: a) podíl bednění otvorů, kapes, rýh, prostupů, výklenků apod. objemu jednotlivě do 1 m3, b) bednění v provedení, které nevyžaduje další úpravu betonových a železobetonových konstrukcí. 4. V cenách nejsou započteny náklady na podpěrné konstrukce; tyto se oceňují cenami katalogu 800-3 Lešení. 5. Plocha se stanoví v m2 rozvinuté plochy obedňované konstrukce. 6. Při výpočtu rozvinuté plochy obedňované konstrukce se neberou v úvahu otvory, kapsy, rýhy, prostupy, výklenky apod. objemu jednotlivě do 1 m3 . </t>
  </si>
  <si>
    <t>0,80*0,20*2+0,70*0,20*2</t>
  </si>
  <si>
    <t>0,80*0,93+0,60*0,93</t>
  </si>
  <si>
    <t>( ( 0,70*0,93) /2 + (0,50*0,93)/2 ) *2</t>
  </si>
  <si>
    <t>321352010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</si>
  <si>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</si>
  <si>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1002662960</t>
  </si>
  <si>
    <t>321366111</t>
  </si>
  <si>
    <t>Výztuž železobetonových konstrukcí vodních staveb přehrad, jezů a plavebních komor, spodní stavby vodních elektráren, jader přehrad, odběrných věží a výpustných zařízení, opěrných zdí, šachet, šachtic a ostatních konstrukcí jednotlivé pruty průměru do 12 mm, z oceli 10 505 (R) nebo BSt 500</t>
  </si>
  <si>
    <t>-2098810823</t>
  </si>
  <si>
    <t xml:space="preserve">Poznámka k souboru cen:_x000d_
1. Ceny lze použít i pro: a) výztuž prováděnou v obedněných prostorách, b) výztuž koster obalených sítí; potažení kostry hustým pletivem se oceňuje individuálně, c) výztuž z armokošů. 2. V cenách jsou započteny i náklady na bodové svařování nahrazující vázaní drátem. 3. V cenách nejsou započteny náklady na provedení nosných svarů a na provedení svarů přenášejících tahová napětí při přepravě a montáži výztuže z vyztužených koster; tyto se oceňují cenami souboru cen 320 36-0 Svařované nosné spoje. 4. Množství jednotek se stanoví v t hmotnosti výztuže bez prostřihu. </t>
  </si>
  <si>
    <t>0,289*0,140</t>
  </si>
  <si>
    <t>451571111</t>
  </si>
  <si>
    <t>Lože pod dlažby ze štěrkopísků, tl. vrstvy do 100 mm</t>
  </si>
  <si>
    <t>997164696</t>
  </si>
  <si>
    <t xml:space="preserve">Poznámka k souboru cen:_x000d_
1. Ceny lze použít i pro zřízení podkladního lože pod patky a konstrukce z prefabrikátů. 2. V cenách jsou započteny i náklady na urovnání líce vrstvy. 3. Plocha se stanoví v m2 dlažby, pod kterou je lože určeno. </t>
  </si>
  <si>
    <t>0,80*0,70</t>
  </si>
  <si>
    <t>462512270</t>
  </si>
  <si>
    <t>Zához z lomového kamene neupraveného záhozového s proštěrkováním z terénu, hmotnosti jednotlivých kamenů do 200 kg</t>
  </si>
  <si>
    <t>-7016204</t>
  </si>
  <si>
    <t xml:space="preserve">Poznámka k souboru cen:_x000d_
1. Ceny lze použít i pro záhozovou patku z lomového kamene. 2. Ceny neplatí pro zřízení konstrukce balvanitého skluzu; tento se oceňuje cenou 467 51-0111 Balvanitý skluz z lomového kamene. 3. V cenách jsou započteny i náklady na úpravu jednotlivých velkých kamenů hmotnosti přes 500 kg dodatečným rozpojením na místě uložení. 4. Množství měrných jednotek a) záhozu se stanoví v m3 konstrukce záhozu, b) příplatků se stanoví v m2 upravovaných ploch záhozu. </t>
  </si>
  <si>
    <t>( 2,00*1,00 + 1,20*1,00*2 ) * 0,30</t>
  </si>
  <si>
    <t>899911112</t>
  </si>
  <si>
    <t>Osazení ocelových součástí závěsných a úložných pro potrubí na mostech, konstrukcích apod. hmotnosti jednotlivě přes 5 do 10 kg</t>
  </si>
  <si>
    <t>-498164309</t>
  </si>
  <si>
    <t xml:space="preserve">Poznámka k souboru cen:_x000d_
1. V cenách nejsou započteny náklady na dodání ocelových součástí; dodání ocelových součástí se oceňuje ve specifikaci. Ztratné lze dohodnout ve výši 1 %. </t>
  </si>
  <si>
    <t>899-902</t>
  </si>
  <si>
    <t>Mříž vyklápěcí svařovaná z ocel.tyčí prům.12 mm, uzamykatelná</t>
  </si>
  <si>
    <t>-1396867712</t>
  </si>
  <si>
    <t>Ostatní konstrukce a práce, bourání</t>
  </si>
  <si>
    <t>960211259.R</t>
  </si>
  <si>
    <t>Bourání konstrukcí vodních staveb z hladiny, s naložením vybouraných hmot a suti na dopravní prostředek nebo s odklizením na hromady do vzdálenosti 20 m zděných z kamene nebo z cihel</t>
  </si>
  <si>
    <t>-2071043437</t>
  </si>
  <si>
    <t xml:space="preserve">Poznámka k souboru cen:_x000d_
1. Ceny jsou určeny: a) cena 960 11-1221 i pro bourání: - konstrukcí z prostého nebo prokládaného betonu a asfaltobetonu, - patky z prefabrikátů, - záhozu z betonových bloků, - dlažby z kamene, - dlažby z betonových desek a tvárnic, - skruží studní pro kontrolní měření, pozorování čerpání vody, - prefabrikovaných obezdívek krátkých ražených štol, - prefabrikovaných těles kabelových tratí. b) cena 960 19-1241 i pro bourání: - kamenných krycích desek, - obkladního zdiva, - schodů z kopáků, - balvanitého skluzu. c) cena 960 21-1251 i pro bourání: - kyklopského zdiva, - těsnícího jádra z asfaltové malty i asfaltové malty prokládané kamenem, - patky z lomového kamene, - záhozu a pohozu prolitého cementovou nebo asfaltovou maltou, - rovnaniny z lomového kamene, - schodů z lomového kamene, - zdiva cihelného, tvárnicového, příček, mazanin a potěrů, - monolitických obezdívek krátkých ražených štol, d) cena 960 32-1271 i pro bourání betonových konstrukcí s vloženými ocelovými trubkami (pro měření a pozorování). 2. Ceny nelze použít pro: a) bourání ve výkopišti, kdy bourání je součástí zemních prací; tyto práce se oceňují cenami katalogu 800-1 Zemní práce, b) bourání konstrukcí lože z kameniva, filtračních vrstev záhozu z lomového kamene, pohozu z kamene a kameniva; toto se oceňuje cenami katalogu 800-1 Zemní práce, c) bourání opeření svodidel, drátokamenného opevnění, břehového opevnění perforovanou folií, obsluhovacích lávek a stavidlových tabulí, limnigrafických latí, geotextilií; tyto práce se oceňují individuálně. 3. V cenách jsou započteny i náklady na bourání geotextilií, výplně otvorů tvárnic, drenáží, trubek a dilatačních prvků apod., zabudovaných v bouraných konstrukcích. 4. V cenách nejsou započteny náklady na: a) roubení horniny za bouranými konstrukcemi. Tyto se oceňují cenami katalogu 800-1 Zemní práce, b) svislou dopravu suti; tyto práce se oceňují cenami souboru cen 997 32-12 Svislá doprava suti a vybouraných hmot, c) vodorovnou dopravu suti na vzdálenost přes 20 m; tyto práce se oceňují cenami souboru cen 997 32-1 . . Vodorovná doprava suti a vybouraných hmot s tím, že započtených 20 m se z celkové dopravní vzdálenosti neodečítá, d) uložení suti a vybouraných hmot do násypu nebo na skládku; tyto práce se oceňují cenami katalogu 800-1 Zemní práce. 5. Objem se stanoví v m3 bourané konstrukce. </t>
  </si>
  <si>
    <t>"vybourání stávající zdi potoka "</t>
  </si>
  <si>
    <t>0,80*1,43*0,30</t>
  </si>
  <si>
    <t>997321511</t>
  </si>
  <si>
    <t>Vodorovná doprava suti a vybouraných hmot bez naložení, s vyložením a hrubým urovnáním po suchu, na vzdálenost do 1 km</t>
  </si>
  <si>
    <t>-1663957806</t>
  </si>
  <si>
    <t xml:space="preserve">Poznámka k souboru cen:_x000d_
1. Ceny jsou určeny: a) pro další manipulaci s vybouranými hmotami a sutí až na místo definitivního uložení na vzdálenost od těžiště nakládky do těžiště vykládky, pokud není dále stanoveno jinak, b) při dopravě po vodě na vodorovnou vzdálenost přemístění určenou od přilehlé průsečnice původního terénu (původní břehové plochy) s hladinou vody k těžišti hromady nebo dopravního prostředku po nejhospodárnější dopravní trase. c) i pro další manipulaci s ocelovými hradidly, porostem, bahnem, sutí a vybouranými hmotami, u nichž základní manipulace je započtena v cenách části C01 - Udržování a opravy konstrukcí. 2. Cenu 997 32-1611 nelze použít pro první naložení na dopravní prostředek; náklady na toto naložení jsou započteny v cenách 467 95-10 Odstranění prahu, 960 . . -12 Bourání konstrukcí vodních staveb a 978 02-71 Odstranění poškozených cementových omítek. 3. V cenách jsou započteny i náklady a) při vodorovné dopravě po suchu na přepravu za ztížených provozních podmínek, b) při vodorovné dopravě po vodě na vyložení na hromady na suchu nebo na přeložení na dopravní prostředek na suchu do 15 m vodorovně a současně do 4 m svisle, c) při nakládání nebo překládání na dopravu do 15 m vodorovně a současně do 4 m svisle. 4. V cenách nejsou započteny náklady na uložení suti a vybouraných hmot do násypu nebo na skládku; tyto práce se oceňují cenami katalogu 800-1 Zemní práce. </t>
  </si>
  <si>
    <t>997321519</t>
  </si>
  <si>
    <t>Vodorovná doprava suti a vybouraných hmot bez naložení, s vyložením a hrubým urovnáním po suchu, na vzdálenost Příplatek k cenám za každý další i započatý 1 km přes 1 km</t>
  </si>
  <si>
    <t>222811168</t>
  </si>
  <si>
    <t>0,909*9</t>
  </si>
  <si>
    <t>997321611</t>
  </si>
  <si>
    <t>Vodorovná doprava suti a vybouraných hmot bez naložení, s vyložením a hrubým urovnáním nakládání nebo překládání na dopravní prostředek při vodorovné dopravě suti a vybouraných hmot</t>
  </si>
  <si>
    <t>-294468126</t>
  </si>
  <si>
    <t>998332011</t>
  </si>
  <si>
    <t>Přesun hmot pro úpravy vodních toků a kanály, hráze rybníků apod. dopravní vzdálenost do 500 m</t>
  </si>
  <si>
    <t>1294673292</t>
  </si>
  <si>
    <t xml:space="preserve">Poznámka k souboru cen:_x000d_
1. Ceny jsou určeny pro jakoukoliv konstrukčně-materiálovou charakteristiku. </t>
  </si>
  <si>
    <t>05 - VRN</t>
  </si>
  <si>
    <t>VRN - Vedlejší rozpočtové náklady</t>
  </si>
  <si>
    <t>Vedlejší rozpočtové náklady</t>
  </si>
  <si>
    <t>012002001</t>
  </si>
  <si>
    <t>Geodetické zaměření</t>
  </si>
  <si>
    <t>1024</t>
  </si>
  <si>
    <t>-1020256255</t>
  </si>
  <si>
    <t>012002002</t>
  </si>
  <si>
    <t>Geodetické práce-po dokončení stavby</t>
  </si>
  <si>
    <t>400371742</t>
  </si>
  <si>
    <t>012002003</t>
  </si>
  <si>
    <t>Zaměření inženýrských sítí</t>
  </si>
  <si>
    <t>1720975249</t>
  </si>
  <si>
    <t>013203001</t>
  </si>
  <si>
    <t>Dokumentace stavby -fotodokumentace</t>
  </si>
  <si>
    <t>-930535812</t>
  </si>
  <si>
    <t>013254001</t>
  </si>
  <si>
    <t>Dokumentace skutečného provedení stavby</t>
  </si>
  <si>
    <t>652368989</t>
  </si>
  <si>
    <t>031002001</t>
  </si>
  <si>
    <t>Zařízení staveniště</t>
  </si>
  <si>
    <t>205428376</t>
  </si>
  <si>
    <t>041903001</t>
  </si>
  <si>
    <t>Inženýrská činnost zhotovitele</t>
  </si>
  <si>
    <t>-859604649</t>
  </si>
  <si>
    <t>079002001</t>
  </si>
  <si>
    <t>Dopravně inženýrské opatření</t>
  </si>
  <si>
    <t>-571815806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</si>
  <si>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</si>
  <si>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</si>
  <si>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</si>
  <si>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</si>
  <si>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</si>
  <si>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</si>
  <si>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</si>
  <si>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</si>
  <si>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</si>
  <si>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</si>
  <si>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t>
  </si>
  <si>
    <t>Stavební objekt pozemní</t>
  </si>
  <si>
    <t>Stavební objekt inženýrský</t>
  </si>
  <si>
    <t>PRO</t>
  </si>
  <si>
    <t>Provozní soubor</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</si>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</sst>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0000A8"/>
      <name val="Trebuchet MS"/>
    </font>
    <font>
      <sz val="8"/>
      <color rgb="FF80008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7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6"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2" fillId="2" borderId="0" xfId="1" applyFont="1" applyFill="1" applyAlignment="1">
      <alignment vertical="center"/>
    </xf>
    <xf numFmtId="0" fontId="14"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3"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8" fillId="0" borderId="28" xfId="0" applyFont="1" applyBorder="1" applyAlignment="1" applyProtection="1">
      <alignment horizontal="center" vertical="center"/>
    </xf>
    <xf numFmtId="49" fontId="38" fillId="0" borderId="28" xfId="0" applyNumberFormat="1" applyFont="1" applyBorder="1" applyAlignment="1" applyProtection="1">
      <alignment horizontal="left" vertical="center" wrapText="1"/>
    </xf>
    <xf numFmtId="0" fontId="38" fillId="0" borderId="28" xfId="0" applyFont="1" applyBorder="1" applyAlignment="1" applyProtection="1">
      <alignment horizontal="left" vertical="center" wrapText="1"/>
    </xf>
    <xf numFmtId="0" fontId="38" fillId="0" borderId="28" xfId="0" applyFont="1" applyBorder="1" applyAlignment="1" applyProtection="1">
      <alignment horizontal="center" vertical="center" wrapText="1"/>
    </xf>
    <xf numFmtId="167" fontId="38" fillId="0" borderId="28" xfId="0" applyNumberFormat="1" applyFont="1" applyBorder="1" applyAlignment="1" applyProtection="1">
      <alignment vertical="center"/>
    </xf>
    <xf numFmtId="4" fontId="38" fillId="3"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xf>
    <xf numFmtId="0" fontId="38" fillId="0" borderId="5" xfId="0" applyFont="1" applyBorder="1" applyAlignment="1">
      <alignment vertical="center"/>
    </xf>
    <xf numFmtId="0" fontId="38" fillId="3" borderId="28"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23</v>
      </c>
      <c r="AO7" s="29"/>
      <c r="AP7" s="29"/>
      <c r="AQ7" s="31"/>
      <c r="BE7" s="39"/>
      <c r="BS7" s="24" t="s">
        <v>8</v>
      </c>
    </row>
    <row r="8" ht="14.4" customHeight="1">
      <c r="B8" s="28"/>
      <c r="C8" s="29"/>
      <c r="D8" s="40" t="s">
        <v>24</v>
      </c>
      <c r="E8" s="29"/>
      <c r="F8" s="29"/>
      <c r="G8" s="29"/>
      <c r="H8" s="29"/>
      <c r="I8" s="29"/>
      <c r="J8" s="29"/>
      <c r="K8" s="35" t="s">
        <v>25</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26</v>
      </c>
      <c r="AL8" s="29"/>
      <c r="AM8" s="29"/>
      <c r="AN8" s="41" t="s">
        <v>27</v>
      </c>
      <c r="AO8" s="29"/>
      <c r="AP8" s="29"/>
      <c r="AQ8" s="31"/>
      <c r="BE8" s="39"/>
      <c r="BS8" s="24" t="s">
        <v>8</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8</v>
      </c>
    </row>
    <row r="10" ht="14.4" customHeight="1">
      <c r="B10" s="28"/>
      <c r="C10" s="29"/>
      <c r="D10" s="40" t="s">
        <v>28</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29</v>
      </c>
      <c r="AL10" s="29"/>
      <c r="AM10" s="29"/>
      <c r="AN10" s="35" t="s">
        <v>30</v>
      </c>
      <c r="AO10" s="29"/>
      <c r="AP10" s="29"/>
      <c r="AQ10" s="31"/>
      <c r="BE10" s="39"/>
      <c r="BS10" s="24" t="s">
        <v>8</v>
      </c>
    </row>
    <row r="11" ht="18.48" customHeight="1">
      <c r="B11" s="28"/>
      <c r="C11" s="29"/>
      <c r="D11" s="29"/>
      <c r="E11" s="35" t="s">
        <v>31</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32</v>
      </c>
      <c r="AL11" s="29"/>
      <c r="AM11" s="29"/>
      <c r="AN11" s="35" t="s">
        <v>33</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34</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29</v>
      </c>
      <c r="AL13" s="29"/>
      <c r="AM13" s="29"/>
      <c r="AN13" s="42" t="s">
        <v>35</v>
      </c>
      <c r="AO13" s="29"/>
      <c r="AP13" s="29"/>
      <c r="AQ13" s="31"/>
      <c r="BE13" s="39"/>
      <c r="BS13" s="24" t="s">
        <v>8</v>
      </c>
    </row>
    <row r="14">
      <c r="B14" s="28"/>
      <c r="C14" s="29"/>
      <c r="D14" s="29"/>
      <c r="E14" s="42" t="s">
        <v>35</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32</v>
      </c>
      <c r="AL14" s="29"/>
      <c r="AM14" s="29"/>
      <c r="AN14" s="42" t="s">
        <v>35</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36</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29</v>
      </c>
      <c r="AL16" s="29"/>
      <c r="AM16" s="29"/>
      <c r="AN16" s="35" t="s">
        <v>37</v>
      </c>
      <c r="AO16" s="29"/>
      <c r="AP16" s="29"/>
      <c r="AQ16" s="31"/>
      <c r="BE16" s="39"/>
      <c r="BS16" s="24" t="s">
        <v>6</v>
      </c>
    </row>
    <row r="17" ht="18.48" customHeight="1">
      <c r="B17" s="28"/>
      <c r="C17" s="29"/>
      <c r="D17" s="29"/>
      <c r="E17" s="35" t="s">
        <v>38</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32</v>
      </c>
      <c r="AL17" s="29"/>
      <c r="AM17" s="29"/>
      <c r="AN17" s="35" t="s">
        <v>39</v>
      </c>
      <c r="AO17" s="29"/>
      <c r="AP17" s="29"/>
      <c r="AQ17" s="31"/>
      <c r="BE17" s="39"/>
      <c r="BS17" s="24" t="s">
        <v>40</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41</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16.5" customHeight="1">
      <c r="B20" s="28"/>
      <c r="C20" s="29"/>
      <c r="D20" s="29"/>
      <c r="E20" s="44" t="s">
        <v>42</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43</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44</v>
      </c>
      <c r="M25" s="52"/>
      <c r="N25" s="52"/>
      <c r="O25" s="52"/>
      <c r="P25" s="47"/>
      <c r="Q25" s="47"/>
      <c r="R25" s="47"/>
      <c r="S25" s="47"/>
      <c r="T25" s="47"/>
      <c r="U25" s="47"/>
      <c r="V25" s="47"/>
      <c r="W25" s="52" t="s">
        <v>45</v>
      </c>
      <c r="X25" s="52"/>
      <c r="Y25" s="52"/>
      <c r="Z25" s="52"/>
      <c r="AA25" s="52"/>
      <c r="AB25" s="52"/>
      <c r="AC25" s="52"/>
      <c r="AD25" s="52"/>
      <c r="AE25" s="52"/>
      <c r="AF25" s="47"/>
      <c r="AG25" s="47"/>
      <c r="AH25" s="47"/>
      <c r="AI25" s="47"/>
      <c r="AJ25" s="47"/>
      <c r="AK25" s="52" t="s">
        <v>46</v>
      </c>
      <c r="AL25" s="52"/>
      <c r="AM25" s="52"/>
      <c r="AN25" s="52"/>
      <c r="AO25" s="52"/>
      <c r="AP25" s="47"/>
      <c r="AQ25" s="51"/>
      <c r="BE25" s="39"/>
    </row>
    <row r="26" s="2" customFormat="1" ht="14.4" customHeight="1">
      <c r="B26" s="53"/>
      <c r="C26" s="54"/>
      <c r="D26" s="55" t="s">
        <v>47</v>
      </c>
      <c r="E26" s="54"/>
      <c r="F26" s="55" t="s">
        <v>48</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49</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50</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51</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52</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53</v>
      </c>
      <c r="E32" s="61"/>
      <c r="F32" s="61"/>
      <c r="G32" s="61"/>
      <c r="H32" s="61"/>
      <c r="I32" s="61"/>
      <c r="J32" s="61"/>
      <c r="K32" s="61"/>
      <c r="L32" s="61"/>
      <c r="M32" s="61"/>
      <c r="N32" s="61"/>
      <c r="O32" s="61"/>
      <c r="P32" s="61"/>
      <c r="Q32" s="61"/>
      <c r="R32" s="61"/>
      <c r="S32" s="61"/>
      <c r="T32" s="62" t="s">
        <v>54</v>
      </c>
      <c r="U32" s="61"/>
      <c r="V32" s="61"/>
      <c r="W32" s="61"/>
      <c r="X32" s="63" t="s">
        <v>55</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56</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018-04-02</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ETAPA 1.-OPATŘENÍ PRO LIKVIDACI SRÁŽKOVÝCH VOD - HORNÍ OLDŘICHOV</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24</v>
      </c>
      <c r="D44" s="74"/>
      <c r="E44" s="74"/>
      <c r="F44" s="74"/>
      <c r="G44" s="74"/>
      <c r="H44" s="74"/>
      <c r="I44" s="74"/>
      <c r="J44" s="74"/>
      <c r="K44" s="74"/>
      <c r="L44" s="84" t="str">
        <f>IF(K8="","",K8)</f>
        <v xml:space="preserve"> </v>
      </c>
      <c r="M44" s="74"/>
      <c r="N44" s="74"/>
      <c r="O44" s="74"/>
      <c r="P44" s="74"/>
      <c r="Q44" s="74"/>
      <c r="R44" s="74"/>
      <c r="S44" s="74"/>
      <c r="T44" s="74"/>
      <c r="U44" s="74"/>
      <c r="V44" s="74"/>
      <c r="W44" s="74"/>
      <c r="X44" s="74"/>
      <c r="Y44" s="74"/>
      <c r="Z44" s="74"/>
      <c r="AA44" s="74"/>
      <c r="AB44" s="74"/>
      <c r="AC44" s="74"/>
      <c r="AD44" s="74"/>
      <c r="AE44" s="74"/>
      <c r="AF44" s="74"/>
      <c r="AG44" s="74"/>
      <c r="AH44" s="74"/>
      <c r="AI44" s="76" t="s">
        <v>26</v>
      </c>
      <c r="AJ44" s="74"/>
      <c r="AK44" s="74"/>
      <c r="AL44" s="74"/>
      <c r="AM44" s="85" t="str">
        <f>IF(AN8= "","",AN8)</f>
        <v>31. 7. 2018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28</v>
      </c>
      <c r="D46" s="74"/>
      <c r="E46" s="74"/>
      <c r="F46" s="74"/>
      <c r="G46" s="74"/>
      <c r="H46" s="74"/>
      <c r="I46" s="74"/>
      <c r="J46" s="74"/>
      <c r="K46" s="74"/>
      <c r="L46" s="77" t="str">
        <f>IF(E11= "","",E11)</f>
        <v>Město Děčín, Mírové nám. 1175/5, 40538</v>
      </c>
      <c r="M46" s="74"/>
      <c r="N46" s="74"/>
      <c r="O46" s="74"/>
      <c r="P46" s="74"/>
      <c r="Q46" s="74"/>
      <c r="R46" s="74"/>
      <c r="S46" s="74"/>
      <c r="T46" s="74"/>
      <c r="U46" s="74"/>
      <c r="V46" s="74"/>
      <c r="W46" s="74"/>
      <c r="X46" s="74"/>
      <c r="Y46" s="74"/>
      <c r="Z46" s="74"/>
      <c r="AA46" s="74"/>
      <c r="AB46" s="74"/>
      <c r="AC46" s="74"/>
      <c r="AD46" s="74"/>
      <c r="AE46" s="74"/>
      <c r="AF46" s="74"/>
      <c r="AG46" s="74"/>
      <c r="AH46" s="74"/>
      <c r="AI46" s="76" t="s">
        <v>36</v>
      </c>
      <c r="AJ46" s="74"/>
      <c r="AK46" s="74"/>
      <c r="AL46" s="74"/>
      <c r="AM46" s="77" t="str">
        <f>IF(E17="","",E17)</f>
        <v>Aquecon a.s., Čs.Legií 445/4, 41501 Teplice</v>
      </c>
      <c r="AN46" s="77"/>
      <c r="AO46" s="77"/>
      <c r="AP46" s="77"/>
      <c r="AQ46" s="74"/>
      <c r="AR46" s="72"/>
      <c r="AS46" s="86" t="s">
        <v>57</v>
      </c>
      <c r="AT46" s="87"/>
      <c r="AU46" s="88"/>
      <c r="AV46" s="88"/>
      <c r="AW46" s="88"/>
      <c r="AX46" s="88"/>
      <c r="AY46" s="88"/>
      <c r="AZ46" s="88"/>
      <c r="BA46" s="88"/>
      <c r="BB46" s="88"/>
      <c r="BC46" s="88"/>
      <c r="BD46" s="89"/>
    </row>
    <row r="47" s="1" customFormat="1">
      <c r="B47" s="46"/>
      <c r="C47" s="76" t="s">
        <v>34</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58</v>
      </c>
      <c r="D49" s="97"/>
      <c r="E49" s="97"/>
      <c r="F49" s="97"/>
      <c r="G49" s="97"/>
      <c r="H49" s="98"/>
      <c r="I49" s="99" t="s">
        <v>59</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60</v>
      </c>
      <c r="AH49" s="97"/>
      <c r="AI49" s="97"/>
      <c r="AJ49" s="97"/>
      <c r="AK49" s="97"/>
      <c r="AL49" s="97"/>
      <c r="AM49" s="97"/>
      <c r="AN49" s="99" t="s">
        <v>61</v>
      </c>
      <c r="AO49" s="97"/>
      <c r="AP49" s="97"/>
      <c r="AQ49" s="101" t="s">
        <v>62</v>
      </c>
      <c r="AR49" s="72"/>
      <c r="AS49" s="102" t="s">
        <v>63</v>
      </c>
      <c r="AT49" s="103" t="s">
        <v>64</v>
      </c>
      <c r="AU49" s="103" t="s">
        <v>65</v>
      </c>
      <c r="AV49" s="103" t="s">
        <v>66</v>
      </c>
      <c r="AW49" s="103" t="s">
        <v>67</v>
      </c>
      <c r="AX49" s="103" t="s">
        <v>68</v>
      </c>
      <c r="AY49" s="103" t="s">
        <v>69</v>
      </c>
      <c r="AZ49" s="103" t="s">
        <v>70</v>
      </c>
      <c r="BA49" s="103" t="s">
        <v>71</v>
      </c>
      <c r="BB49" s="103" t="s">
        <v>72</v>
      </c>
      <c r="BC49" s="103" t="s">
        <v>73</v>
      </c>
      <c r="BD49" s="104" t="s">
        <v>74</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75</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ROUND(SUM(AG52:AG56),2)</f>
        <v>0</v>
      </c>
      <c r="AH51" s="110"/>
      <c r="AI51" s="110"/>
      <c r="AJ51" s="110"/>
      <c r="AK51" s="110"/>
      <c r="AL51" s="110"/>
      <c r="AM51" s="110"/>
      <c r="AN51" s="111">
        <f>SUM(AG51,AT51)</f>
        <v>0</v>
      </c>
      <c r="AO51" s="111"/>
      <c r="AP51" s="111"/>
      <c r="AQ51" s="112" t="s">
        <v>42</v>
      </c>
      <c r="AR51" s="83"/>
      <c r="AS51" s="113">
        <f>ROUND(SUM(AS52:AS56),2)</f>
        <v>0</v>
      </c>
      <c r="AT51" s="114">
        <f>ROUND(SUM(AV51:AW51),2)</f>
        <v>0</v>
      </c>
      <c r="AU51" s="115">
        <f>ROUND(SUM(AU52:AU56),5)</f>
        <v>0</v>
      </c>
      <c r="AV51" s="114">
        <f>ROUND(AZ51*L26,2)</f>
        <v>0</v>
      </c>
      <c r="AW51" s="114">
        <f>ROUND(BA51*L27,2)</f>
        <v>0</v>
      </c>
      <c r="AX51" s="114">
        <f>ROUND(BB51*L26,2)</f>
        <v>0</v>
      </c>
      <c r="AY51" s="114">
        <f>ROUND(BC51*L27,2)</f>
        <v>0</v>
      </c>
      <c r="AZ51" s="114">
        <f>ROUND(SUM(AZ52:AZ56),2)</f>
        <v>0</v>
      </c>
      <c r="BA51" s="114">
        <f>ROUND(SUM(BA52:BA56),2)</f>
        <v>0</v>
      </c>
      <c r="BB51" s="114">
        <f>ROUND(SUM(BB52:BB56),2)</f>
        <v>0</v>
      </c>
      <c r="BC51" s="114">
        <f>ROUND(SUM(BC52:BC56),2)</f>
        <v>0</v>
      </c>
      <c r="BD51" s="116">
        <f>ROUND(SUM(BD52:BD56),2)</f>
        <v>0</v>
      </c>
      <c r="BS51" s="117" t="s">
        <v>76</v>
      </c>
      <c r="BT51" s="117" t="s">
        <v>77</v>
      </c>
      <c r="BU51" s="118" t="s">
        <v>78</v>
      </c>
      <c r="BV51" s="117" t="s">
        <v>79</v>
      </c>
      <c r="BW51" s="117" t="s">
        <v>7</v>
      </c>
      <c r="BX51" s="117" t="s">
        <v>80</v>
      </c>
      <c r="CL51" s="117" t="s">
        <v>21</v>
      </c>
    </row>
    <row r="52" s="5" customFormat="1" ht="31.5" customHeight="1">
      <c r="A52" s="119" t="s">
        <v>81</v>
      </c>
      <c r="B52" s="120"/>
      <c r="C52" s="121"/>
      <c r="D52" s="122" t="s">
        <v>82</v>
      </c>
      <c r="E52" s="122"/>
      <c r="F52" s="122"/>
      <c r="G52" s="122"/>
      <c r="H52" s="122"/>
      <c r="I52" s="123"/>
      <c r="J52" s="122" t="s">
        <v>83</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'01 - SO 4.4 - Dešťová sto...'!J27</f>
        <v>0</v>
      </c>
      <c r="AH52" s="123"/>
      <c r="AI52" s="123"/>
      <c r="AJ52" s="123"/>
      <c r="AK52" s="123"/>
      <c r="AL52" s="123"/>
      <c r="AM52" s="123"/>
      <c r="AN52" s="124">
        <f>SUM(AG52,AT52)</f>
        <v>0</v>
      </c>
      <c r="AO52" s="123"/>
      <c r="AP52" s="123"/>
      <c r="AQ52" s="125" t="s">
        <v>84</v>
      </c>
      <c r="AR52" s="126"/>
      <c r="AS52" s="127">
        <v>0</v>
      </c>
      <c r="AT52" s="128">
        <f>ROUND(SUM(AV52:AW52),2)</f>
        <v>0</v>
      </c>
      <c r="AU52" s="129">
        <f>'01 - SO 4.4 - Dešťová sto...'!P85</f>
        <v>0</v>
      </c>
      <c r="AV52" s="128">
        <f>'01 - SO 4.4 - Dešťová sto...'!J30</f>
        <v>0</v>
      </c>
      <c r="AW52" s="128">
        <f>'01 - SO 4.4 - Dešťová sto...'!J31</f>
        <v>0</v>
      </c>
      <c r="AX52" s="128">
        <f>'01 - SO 4.4 - Dešťová sto...'!J32</f>
        <v>0</v>
      </c>
      <c r="AY52" s="128">
        <f>'01 - SO 4.4 - Dešťová sto...'!J33</f>
        <v>0</v>
      </c>
      <c r="AZ52" s="128">
        <f>'01 - SO 4.4 - Dešťová sto...'!F30</f>
        <v>0</v>
      </c>
      <c r="BA52" s="128">
        <f>'01 - SO 4.4 - Dešťová sto...'!F31</f>
        <v>0</v>
      </c>
      <c r="BB52" s="128">
        <f>'01 - SO 4.4 - Dešťová sto...'!F32</f>
        <v>0</v>
      </c>
      <c r="BC52" s="128">
        <f>'01 - SO 4.4 - Dešťová sto...'!F33</f>
        <v>0</v>
      </c>
      <c r="BD52" s="130">
        <f>'01 - SO 4.4 - Dešťová sto...'!F34</f>
        <v>0</v>
      </c>
      <c r="BT52" s="131" t="s">
        <v>85</v>
      </c>
      <c r="BV52" s="131" t="s">
        <v>79</v>
      </c>
      <c r="BW52" s="131" t="s">
        <v>86</v>
      </c>
      <c r="BX52" s="131" t="s">
        <v>7</v>
      </c>
      <c r="CL52" s="131" t="s">
        <v>21</v>
      </c>
      <c r="CM52" s="131" t="s">
        <v>23</v>
      </c>
    </row>
    <row r="53" s="5" customFormat="1" ht="16.5" customHeight="1">
      <c r="A53" s="119" t="s">
        <v>81</v>
      </c>
      <c r="B53" s="120"/>
      <c r="C53" s="121"/>
      <c r="D53" s="122" t="s">
        <v>87</v>
      </c>
      <c r="E53" s="122"/>
      <c r="F53" s="122"/>
      <c r="G53" s="122"/>
      <c r="H53" s="122"/>
      <c r="I53" s="123"/>
      <c r="J53" s="122" t="s">
        <v>88</v>
      </c>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4">
        <f>'02 - SO 4.6 - Dešťová sto...'!J27</f>
        <v>0</v>
      </c>
      <c r="AH53" s="123"/>
      <c r="AI53" s="123"/>
      <c r="AJ53" s="123"/>
      <c r="AK53" s="123"/>
      <c r="AL53" s="123"/>
      <c r="AM53" s="123"/>
      <c r="AN53" s="124">
        <f>SUM(AG53,AT53)</f>
        <v>0</v>
      </c>
      <c r="AO53" s="123"/>
      <c r="AP53" s="123"/>
      <c r="AQ53" s="125" t="s">
        <v>84</v>
      </c>
      <c r="AR53" s="126"/>
      <c r="AS53" s="127">
        <v>0</v>
      </c>
      <c r="AT53" s="128">
        <f>ROUND(SUM(AV53:AW53),2)</f>
        <v>0</v>
      </c>
      <c r="AU53" s="129">
        <f>'02 - SO 4.6 - Dešťová sto...'!P85</f>
        <v>0</v>
      </c>
      <c r="AV53" s="128">
        <f>'02 - SO 4.6 - Dešťová sto...'!J30</f>
        <v>0</v>
      </c>
      <c r="AW53" s="128">
        <f>'02 - SO 4.6 - Dešťová sto...'!J31</f>
        <v>0</v>
      </c>
      <c r="AX53" s="128">
        <f>'02 - SO 4.6 - Dešťová sto...'!J32</f>
        <v>0</v>
      </c>
      <c r="AY53" s="128">
        <f>'02 - SO 4.6 - Dešťová sto...'!J33</f>
        <v>0</v>
      </c>
      <c r="AZ53" s="128">
        <f>'02 - SO 4.6 - Dešťová sto...'!F30</f>
        <v>0</v>
      </c>
      <c r="BA53" s="128">
        <f>'02 - SO 4.6 - Dešťová sto...'!F31</f>
        <v>0</v>
      </c>
      <c r="BB53" s="128">
        <f>'02 - SO 4.6 - Dešťová sto...'!F32</f>
        <v>0</v>
      </c>
      <c r="BC53" s="128">
        <f>'02 - SO 4.6 - Dešťová sto...'!F33</f>
        <v>0</v>
      </c>
      <c r="BD53" s="130">
        <f>'02 - SO 4.6 - Dešťová sto...'!F34</f>
        <v>0</v>
      </c>
      <c r="BT53" s="131" t="s">
        <v>85</v>
      </c>
      <c r="BV53" s="131" t="s">
        <v>79</v>
      </c>
      <c r="BW53" s="131" t="s">
        <v>89</v>
      </c>
      <c r="BX53" s="131" t="s">
        <v>7</v>
      </c>
      <c r="CL53" s="131" t="s">
        <v>21</v>
      </c>
      <c r="CM53" s="131" t="s">
        <v>23</v>
      </c>
    </row>
    <row r="54" s="5" customFormat="1" ht="16.5" customHeight="1">
      <c r="A54" s="119" t="s">
        <v>81</v>
      </c>
      <c r="B54" s="120"/>
      <c r="C54" s="121"/>
      <c r="D54" s="122" t="s">
        <v>90</v>
      </c>
      <c r="E54" s="122"/>
      <c r="F54" s="122"/>
      <c r="G54" s="122"/>
      <c r="H54" s="122"/>
      <c r="I54" s="123"/>
      <c r="J54" s="122" t="s">
        <v>91</v>
      </c>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4">
        <f>'03 - SO 5.2 - Podzemní re...'!J27</f>
        <v>0</v>
      </c>
      <c r="AH54" s="123"/>
      <c r="AI54" s="123"/>
      <c r="AJ54" s="123"/>
      <c r="AK54" s="123"/>
      <c r="AL54" s="123"/>
      <c r="AM54" s="123"/>
      <c r="AN54" s="124">
        <f>SUM(AG54,AT54)</f>
        <v>0</v>
      </c>
      <c r="AO54" s="123"/>
      <c r="AP54" s="123"/>
      <c r="AQ54" s="125" t="s">
        <v>84</v>
      </c>
      <c r="AR54" s="126"/>
      <c r="AS54" s="127">
        <v>0</v>
      </c>
      <c r="AT54" s="128">
        <f>ROUND(SUM(AV54:AW54),2)</f>
        <v>0</v>
      </c>
      <c r="AU54" s="129">
        <f>'03 - SO 5.2 - Podzemní re...'!P82</f>
        <v>0</v>
      </c>
      <c r="AV54" s="128">
        <f>'03 - SO 5.2 - Podzemní re...'!J30</f>
        <v>0</v>
      </c>
      <c r="AW54" s="128">
        <f>'03 - SO 5.2 - Podzemní re...'!J31</f>
        <v>0</v>
      </c>
      <c r="AX54" s="128">
        <f>'03 - SO 5.2 - Podzemní re...'!J32</f>
        <v>0</v>
      </c>
      <c r="AY54" s="128">
        <f>'03 - SO 5.2 - Podzemní re...'!J33</f>
        <v>0</v>
      </c>
      <c r="AZ54" s="128">
        <f>'03 - SO 5.2 - Podzemní re...'!F30</f>
        <v>0</v>
      </c>
      <c r="BA54" s="128">
        <f>'03 - SO 5.2 - Podzemní re...'!F31</f>
        <v>0</v>
      </c>
      <c r="BB54" s="128">
        <f>'03 - SO 5.2 - Podzemní re...'!F32</f>
        <v>0</v>
      </c>
      <c r="BC54" s="128">
        <f>'03 - SO 5.2 - Podzemní re...'!F33</f>
        <v>0</v>
      </c>
      <c r="BD54" s="130">
        <f>'03 - SO 5.2 - Podzemní re...'!F34</f>
        <v>0</v>
      </c>
      <c r="BT54" s="131" t="s">
        <v>85</v>
      </c>
      <c r="BV54" s="131" t="s">
        <v>79</v>
      </c>
      <c r="BW54" s="131" t="s">
        <v>92</v>
      </c>
      <c r="BX54" s="131" t="s">
        <v>7</v>
      </c>
      <c r="CL54" s="131" t="s">
        <v>21</v>
      </c>
      <c r="CM54" s="131" t="s">
        <v>23</v>
      </c>
    </row>
    <row r="55" s="5" customFormat="1" ht="16.5" customHeight="1">
      <c r="A55" s="119" t="s">
        <v>81</v>
      </c>
      <c r="B55" s="120"/>
      <c r="C55" s="121"/>
      <c r="D55" s="122" t="s">
        <v>93</v>
      </c>
      <c r="E55" s="122"/>
      <c r="F55" s="122"/>
      <c r="G55" s="122"/>
      <c r="H55" s="122"/>
      <c r="I55" s="123"/>
      <c r="J55" s="122" t="s">
        <v>94</v>
      </c>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4">
        <f>'04 - SO 5.1 Výústní objekt'!J27</f>
        <v>0</v>
      </c>
      <c r="AH55" s="123"/>
      <c r="AI55" s="123"/>
      <c r="AJ55" s="123"/>
      <c r="AK55" s="123"/>
      <c r="AL55" s="123"/>
      <c r="AM55" s="123"/>
      <c r="AN55" s="124">
        <f>SUM(AG55,AT55)</f>
        <v>0</v>
      </c>
      <c r="AO55" s="123"/>
      <c r="AP55" s="123"/>
      <c r="AQ55" s="125" t="s">
        <v>84</v>
      </c>
      <c r="AR55" s="126"/>
      <c r="AS55" s="127">
        <v>0</v>
      </c>
      <c r="AT55" s="128">
        <f>ROUND(SUM(AV55:AW55),2)</f>
        <v>0</v>
      </c>
      <c r="AU55" s="129">
        <f>'04 - SO 5.1 Výústní objekt'!P84</f>
        <v>0</v>
      </c>
      <c r="AV55" s="128">
        <f>'04 - SO 5.1 Výústní objekt'!J30</f>
        <v>0</v>
      </c>
      <c r="AW55" s="128">
        <f>'04 - SO 5.1 Výústní objekt'!J31</f>
        <v>0</v>
      </c>
      <c r="AX55" s="128">
        <f>'04 - SO 5.1 Výústní objekt'!J32</f>
        <v>0</v>
      </c>
      <c r="AY55" s="128">
        <f>'04 - SO 5.1 Výústní objekt'!J33</f>
        <v>0</v>
      </c>
      <c r="AZ55" s="128">
        <f>'04 - SO 5.1 Výústní objekt'!F30</f>
        <v>0</v>
      </c>
      <c r="BA55" s="128">
        <f>'04 - SO 5.1 Výústní objekt'!F31</f>
        <v>0</v>
      </c>
      <c r="BB55" s="128">
        <f>'04 - SO 5.1 Výústní objekt'!F32</f>
        <v>0</v>
      </c>
      <c r="BC55" s="128">
        <f>'04 - SO 5.1 Výústní objekt'!F33</f>
        <v>0</v>
      </c>
      <c r="BD55" s="130">
        <f>'04 - SO 5.1 Výústní objekt'!F34</f>
        <v>0</v>
      </c>
      <c r="BT55" s="131" t="s">
        <v>85</v>
      </c>
      <c r="BV55" s="131" t="s">
        <v>79</v>
      </c>
      <c r="BW55" s="131" t="s">
        <v>95</v>
      </c>
      <c r="BX55" s="131" t="s">
        <v>7</v>
      </c>
      <c r="CL55" s="131" t="s">
        <v>21</v>
      </c>
      <c r="CM55" s="131" t="s">
        <v>23</v>
      </c>
    </row>
    <row r="56" s="5" customFormat="1" ht="16.5" customHeight="1">
      <c r="A56" s="119" t="s">
        <v>81</v>
      </c>
      <c r="B56" s="120"/>
      <c r="C56" s="121"/>
      <c r="D56" s="122" t="s">
        <v>96</v>
      </c>
      <c r="E56" s="122"/>
      <c r="F56" s="122"/>
      <c r="G56" s="122"/>
      <c r="H56" s="122"/>
      <c r="I56" s="123"/>
      <c r="J56" s="122" t="s">
        <v>97</v>
      </c>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4">
        <f>'05 - VRN'!J27</f>
        <v>0</v>
      </c>
      <c r="AH56" s="123"/>
      <c r="AI56" s="123"/>
      <c r="AJ56" s="123"/>
      <c r="AK56" s="123"/>
      <c r="AL56" s="123"/>
      <c r="AM56" s="123"/>
      <c r="AN56" s="124">
        <f>SUM(AG56,AT56)</f>
        <v>0</v>
      </c>
      <c r="AO56" s="123"/>
      <c r="AP56" s="123"/>
      <c r="AQ56" s="125" t="s">
        <v>98</v>
      </c>
      <c r="AR56" s="126"/>
      <c r="AS56" s="132">
        <v>0</v>
      </c>
      <c r="AT56" s="133">
        <f>ROUND(SUM(AV56:AW56),2)</f>
        <v>0</v>
      </c>
      <c r="AU56" s="134">
        <f>'05 - VRN'!P77</f>
        <v>0</v>
      </c>
      <c r="AV56" s="133">
        <f>'05 - VRN'!J30</f>
        <v>0</v>
      </c>
      <c r="AW56" s="133">
        <f>'05 - VRN'!J31</f>
        <v>0</v>
      </c>
      <c r="AX56" s="133">
        <f>'05 - VRN'!J32</f>
        <v>0</v>
      </c>
      <c r="AY56" s="133">
        <f>'05 - VRN'!J33</f>
        <v>0</v>
      </c>
      <c r="AZ56" s="133">
        <f>'05 - VRN'!F30</f>
        <v>0</v>
      </c>
      <c r="BA56" s="133">
        <f>'05 - VRN'!F31</f>
        <v>0</v>
      </c>
      <c r="BB56" s="133">
        <f>'05 - VRN'!F32</f>
        <v>0</v>
      </c>
      <c r="BC56" s="133">
        <f>'05 - VRN'!F33</f>
        <v>0</v>
      </c>
      <c r="BD56" s="135">
        <f>'05 - VRN'!F34</f>
        <v>0</v>
      </c>
      <c r="BT56" s="131" t="s">
        <v>85</v>
      </c>
      <c r="BV56" s="131" t="s">
        <v>79</v>
      </c>
      <c r="BW56" s="131" t="s">
        <v>99</v>
      </c>
      <c r="BX56" s="131" t="s">
        <v>7</v>
      </c>
      <c r="CL56" s="131" t="s">
        <v>21</v>
      </c>
      <c r="CM56" s="131" t="s">
        <v>23</v>
      </c>
    </row>
    <row r="57" s="1" customFormat="1" ht="30" customHeight="1">
      <c r="B57" s="46"/>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2"/>
    </row>
    <row r="58" s="1" customFormat="1" ht="6.96" customHeight="1">
      <c r="B58" s="67"/>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8"/>
      <c r="AL58" s="68"/>
      <c r="AM58" s="68"/>
      <c r="AN58" s="68"/>
      <c r="AO58" s="68"/>
      <c r="AP58" s="68"/>
      <c r="AQ58" s="68"/>
      <c r="AR58" s="72"/>
    </row>
  </sheetData>
  <sheetProtection sheet="1" formatColumns="0" formatRows="0" objects="1" scenarios="1" spinCount="100000" saltValue="ybtTjXwQNUT8veE224MZ2PjnlKtWBId+dE8sfv/gl4iKDYGx+jIsKocftG69ZSdJo240uTCg3pWPbfAGOJzCmw==" hashValue="de7FDZQLsholicW0M88vx3CUpJjaFiCfh5L4EWQ6HBGpvW486fpGaGY+FrEKohKBJOL1ZNfWIvQF+71mm///gA==" algorithmName="SHA-512" password="CC35"/>
  <mergeCells count="57">
    <mergeCell ref="BE5:BE32"/>
    <mergeCell ref="W30:AE30"/>
    <mergeCell ref="X32:AB32"/>
    <mergeCell ref="AK32:AO32"/>
    <mergeCell ref="AR2:BE2"/>
    <mergeCell ref="K5:AO5"/>
    <mergeCell ref="W28:AE28"/>
    <mergeCell ref="AK28:AO28"/>
    <mergeCell ref="AS46:AT48"/>
    <mergeCell ref="AN53:AP53"/>
    <mergeCell ref="AN52:AP52"/>
    <mergeCell ref="AM46:AP46"/>
    <mergeCell ref="AN49:AP49"/>
    <mergeCell ref="AG52:AM52"/>
    <mergeCell ref="AG53:AM53"/>
    <mergeCell ref="AN54:AP54"/>
    <mergeCell ref="AG54:AM54"/>
    <mergeCell ref="AN55:AP55"/>
    <mergeCell ref="AG55:AM55"/>
    <mergeCell ref="AN56:AP56"/>
    <mergeCell ref="AG56:AM56"/>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 ref="W29:AE29"/>
    <mergeCell ref="AK29:AO29"/>
    <mergeCell ref="C49:G49"/>
    <mergeCell ref="L42:AO42"/>
    <mergeCell ref="AM44:AN44"/>
    <mergeCell ref="I49:AF49"/>
    <mergeCell ref="AG49:AM49"/>
    <mergeCell ref="D52:H52"/>
    <mergeCell ref="D53:H53"/>
    <mergeCell ref="J53:AF53"/>
    <mergeCell ref="D54:H54"/>
    <mergeCell ref="J54:AF54"/>
    <mergeCell ref="D55:H55"/>
    <mergeCell ref="J55:AF55"/>
    <mergeCell ref="D56:H56"/>
    <mergeCell ref="J56:AF56"/>
  </mergeCells>
  <hyperlinks>
    <hyperlink ref="K1:S1" location="C2" display="1) Rekapitulace stavby"/>
    <hyperlink ref="W1:AI1" location="C51" display="2) Rekapitulace objektů stavby a soupisů prací"/>
    <hyperlink ref="A52" location="'01 - SO 4.4 - Dešťová sto...'!C2" display="/"/>
    <hyperlink ref="A53" location="'02 - SO 4.6 - Dešťová sto...'!C2" display="/"/>
    <hyperlink ref="A54" location="'03 - SO 5.2 - Podzemní re...'!C2" display="/"/>
    <hyperlink ref="A55" location="'04 - SO 5.1 Výústní objekt'!C2" display="/"/>
    <hyperlink ref="A56" location="'05 - VRN'!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100</v>
      </c>
      <c r="G1" s="139" t="s">
        <v>101</v>
      </c>
      <c r="H1" s="139"/>
      <c r="I1" s="140"/>
      <c r="J1" s="139" t="s">
        <v>102</v>
      </c>
      <c r="K1" s="138" t="s">
        <v>103</v>
      </c>
      <c r="L1" s="139" t="s">
        <v>104</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86</v>
      </c>
    </row>
    <row r="3" ht="6.96" customHeight="1">
      <c r="B3" s="25"/>
      <c r="C3" s="26"/>
      <c r="D3" s="26"/>
      <c r="E3" s="26"/>
      <c r="F3" s="26"/>
      <c r="G3" s="26"/>
      <c r="H3" s="26"/>
      <c r="I3" s="141"/>
      <c r="J3" s="26"/>
      <c r="K3" s="27"/>
      <c r="AT3" s="24" t="s">
        <v>23</v>
      </c>
    </row>
    <row r="4" ht="36.96" customHeight="1">
      <c r="B4" s="28"/>
      <c r="C4" s="29"/>
      <c r="D4" s="30" t="s">
        <v>105</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ETAPA 1.-OPATŘENÍ PRO LIKVIDACI SRÁŽKOVÝCH VOD - HORNÍ OLDŘICHOV</v>
      </c>
      <c r="F7" s="40"/>
      <c r="G7" s="40"/>
      <c r="H7" s="40"/>
      <c r="I7" s="142"/>
      <c r="J7" s="29"/>
      <c r="K7" s="31"/>
    </row>
    <row r="8" s="1" customFormat="1">
      <c r="B8" s="46"/>
      <c r="C8" s="47"/>
      <c r="D8" s="40" t="s">
        <v>106</v>
      </c>
      <c r="E8" s="47"/>
      <c r="F8" s="47"/>
      <c r="G8" s="47"/>
      <c r="H8" s="47"/>
      <c r="I8" s="144"/>
      <c r="J8" s="47"/>
      <c r="K8" s="51"/>
    </row>
    <row r="9" s="1" customFormat="1" ht="36.96" customHeight="1">
      <c r="B9" s="46"/>
      <c r="C9" s="47"/>
      <c r="D9" s="47"/>
      <c r="E9" s="145" t="s">
        <v>107</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42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ROUND(J85,2)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ROUND(SUM(BE85:BE309), 2)</f>
        <v>0</v>
      </c>
      <c r="G30" s="47"/>
      <c r="H30" s="47"/>
      <c r="I30" s="158">
        <v>0.20999999999999999</v>
      </c>
      <c r="J30" s="157">
        <f>ROUND(ROUND((SUM(BE85:BE309)), 2)*I30, 2)</f>
        <v>0</v>
      </c>
      <c r="K30" s="51"/>
    </row>
    <row r="31" s="1" customFormat="1" ht="14.4" customHeight="1">
      <c r="B31" s="46"/>
      <c r="C31" s="47"/>
      <c r="D31" s="47"/>
      <c r="E31" s="55" t="s">
        <v>49</v>
      </c>
      <c r="F31" s="157">
        <f>ROUND(SUM(BF85:BF309), 2)</f>
        <v>0</v>
      </c>
      <c r="G31" s="47"/>
      <c r="H31" s="47"/>
      <c r="I31" s="158">
        <v>0.14999999999999999</v>
      </c>
      <c r="J31" s="157">
        <f>ROUND(ROUND((SUM(BF85:BF309)), 2)*I31, 2)</f>
        <v>0</v>
      </c>
      <c r="K31" s="51"/>
    </row>
    <row r="32" hidden="1" s="1" customFormat="1" ht="14.4" customHeight="1">
      <c r="B32" s="46"/>
      <c r="C32" s="47"/>
      <c r="D32" s="47"/>
      <c r="E32" s="55" t="s">
        <v>50</v>
      </c>
      <c r="F32" s="157">
        <f>ROUND(SUM(BG85:BG309), 2)</f>
        <v>0</v>
      </c>
      <c r="G32" s="47"/>
      <c r="H32" s="47"/>
      <c r="I32" s="158">
        <v>0.20999999999999999</v>
      </c>
      <c r="J32" s="157">
        <v>0</v>
      </c>
      <c r="K32" s="51"/>
    </row>
    <row r="33" hidden="1" s="1" customFormat="1" ht="14.4" customHeight="1">
      <c r="B33" s="46"/>
      <c r="C33" s="47"/>
      <c r="D33" s="47"/>
      <c r="E33" s="55" t="s">
        <v>51</v>
      </c>
      <c r="F33" s="157">
        <f>ROUND(SUM(BH85:BH309), 2)</f>
        <v>0</v>
      </c>
      <c r="G33" s="47"/>
      <c r="H33" s="47"/>
      <c r="I33" s="158">
        <v>0.14999999999999999</v>
      </c>
      <c r="J33" s="157">
        <v>0</v>
      </c>
      <c r="K33" s="51"/>
    </row>
    <row r="34" hidden="1" s="1" customFormat="1" ht="14.4" customHeight="1">
      <c r="B34" s="46"/>
      <c r="C34" s="47"/>
      <c r="D34" s="47"/>
      <c r="E34" s="55" t="s">
        <v>52</v>
      </c>
      <c r="F34" s="157">
        <f>ROUND(SUM(BI85:BI309),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108</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ETAPA 1.-OPATŘENÍ PRO LIKVIDACI SRÁŽKOVÝCH VOD - HORNÍ OLDŘICHOV</v>
      </c>
      <c r="F45" s="40"/>
      <c r="G45" s="40"/>
      <c r="H45" s="40"/>
      <c r="I45" s="144"/>
      <c r="J45" s="47"/>
      <c r="K45" s="51"/>
    </row>
    <row r="46" s="1" customFormat="1" ht="14.4" customHeight="1">
      <c r="B46" s="46"/>
      <c r="C46" s="40" t="s">
        <v>106</v>
      </c>
      <c r="D46" s="47"/>
      <c r="E46" s="47"/>
      <c r="F46" s="47"/>
      <c r="G46" s="47"/>
      <c r="H46" s="47"/>
      <c r="I46" s="144"/>
      <c r="J46" s="47"/>
      <c r="K46" s="51"/>
    </row>
    <row r="47" s="1" customFormat="1" ht="17.25" customHeight="1">
      <c r="B47" s="46"/>
      <c r="C47" s="47"/>
      <c r="D47" s="47"/>
      <c r="E47" s="145" t="str">
        <f>E9</f>
        <v>01 - SO 4.4 - Dešťová stoka D od ŠA1 - ŠA4</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 xml:space="preserve"> </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Děčín, Mírové nám. 1175/5, 40538</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109</v>
      </c>
      <c r="D54" s="159"/>
      <c r="E54" s="159"/>
      <c r="F54" s="159"/>
      <c r="G54" s="159"/>
      <c r="H54" s="159"/>
      <c r="I54" s="173"/>
      <c r="J54" s="174" t="s">
        <v>110</v>
      </c>
      <c r="K54" s="175"/>
    </row>
    <row r="55" s="1" customFormat="1" ht="10.32" customHeight="1">
      <c r="B55" s="46"/>
      <c r="C55" s="47"/>
      <c r="D55" s="47"/>
      <c r="E55" s="47"/>
      <c r="F55" s="47"/>
      <c r="G55" s="47"/>
      <c r="H55" s="47"/>
      <c r="I55" s="144"/>
      <c r="J55" s="47"/>
      <c r="K55" s="51"/>
    </row>
    <row r="56" s="1" customFormat="1" ht="29.28" customHeight="1">
      <c r="B56" s="46"/>
      <c r="C56" s="176" t="s">
        <v>111</v>
      </c>
      <c r="D56" s="47"/>
      <c r="E56" s="47"/>
      <c r="F56" s="47"/>
      <c r="G56" s="47"/>
      <c r="H56" s="47"/>
      <c r="I56" s="144"/>
      <c r="J56" s="155">
        <f>J85</f>
        <v>0</v>
      </c>
      <c r="K56" s="51"/>
      <c r="AU56" s="24" t="s">
        <v>112</v>
      </c>
    </row>
    <row r="57" s="7" customFormat="1" ht="24.96" customHeight="1">
      <c r="B57" s="177"/>
      <c r="C57" s="178"/>
      <c r="D57" s="179" t="s">
        <v>113</v>
      </c>
      <c r="E57" s="180"/>
      <c r="F57" s="180"/>
      <c r="G57" s="180"/>
      <c r="H57" s="180"/>
      <c r="I57" s="181"/>
      <c r="J57" s="182">
        <f>J86</f>
        <v>0</v>
      </c>
      <c r="K57" s="183"/>
    </row>
    <row r="58" s="8" customFormat="1" ht="19.92" customHeight="1">
      <c r="B58" s="184"/>
      <c r="C58" s="185"/>
      <c r="D58" s="186" t="s">
        <v>114</v>
      </c>
      <c r="E58" s="187"/>
      <c r="F58" s="187"/>
      <c r="G58" s="187"/>
      <c r="H58" s="187"/>
      <c r="I58" s="188"/>
      <c r="J58" s="189">
        <f>J87</f>
        <v>0</v>
      </c>
      <c r="K58" s="190"/>
    </row>
    <row r="59" s="8" customFormat="1" ht="19.92" customHeight="1">
      <c r="B59" s="184"/>
      <c r="C59" s="185"/>
      <c r="D59" s="186" t="s">
        <v>115</v>
      </c>
      <c r="E59" s="187"/>
      <c r="F59" s="187"/>
      <c r="G59" s="187"/>
      <c r="H59" s="187"/>
      <c r="I59" s="188"/>
      <c r="J59" s="189">
        <f>J228</f>
        <v>0</v>
      </c>
      <c r="K59" s="190"/>
    </row>
    <row r="60" s="8" customFormat="1" ht="19.92" customHeight="1">
      <c r="B60" s="184"/>
      <c r="C60" s="185"/>
      <c r="D60" s="186" t="s">
        <v>116</v>
      </c>
      <c r="E60" s="187"/>
      <c r="F60" s="187"/>
      <c r="G60" s="187"/>
      <c r="H60" s="187"/>
      <c r="I60" s="188"/>
      <c r="J60" s="189">
        <f>J233</f>
        <v>0</v>
      </c>
      <c r="K60" s="190"/>
    </row>
    <row r="61" s="8" customFormat="1" ht="19.92" customHeight="1">
      <c r="B61" s="184"/>
      <c r="C61" s="185"/>
      <c r="D61" s="186" t="s">
        <v>117</v>
      </c>
      <c r="E61" s="187"/>
      <c r="F61" s="187"/>
      <c r="G61" s="187"/>
      <c r="H61" s="187"/>
      <c r="I61" s="188"/>
      <c r="J61" s="189">
        <f>J236</f>
        <v>0</v>
      </c>
      <c r="K61" s="190"/>
    </row>
    <row r="62" s="8" customFormat="1" ht="19.92" customHeight="1">
      <c r="B62" s="184"/>
      <c r="C62" s="185"/>
      <c r="D62" s="186" t="s">
        <v>118</v>
      </c>
      <c r="E62" s="187"/>
      <c r="F62" s="187"/>
      <c r="G62" s="187"/>
      <c r="H62" s="187"/>
      <c r="I62" s="188"/>
      <c r="J62" s="189">
        <f>J255</f>
        <v>0</v>
      </c>
      <c r="K62" s="190"/>
    </row>
    <row r="63" s="8" customFormat="1" ht="19.92" customHeight="1">
      <c r="B63" s="184"/>
      <c r="C63" s="185"/>
      <c r="D63" s="186" t="s">
        <v>119</v>
      </c>
      <c r="E63" s="187"/>
      <c r="F63" s="187"/>
      <c r="G63" s="187"/>
      <c r="H63" s="187"/>
      <c r="I63" s="188"/>
      <c r="J63" s="189">
        <f>J260</f>
        <v>0</v>
      </c>
      <c r="K63" s="190"/>
    </row>
    <row r="64" s="8" customFormat="1" ht="19.92" customHeight="1">
      <c r="B64" s="184"/>
      <c r="C64" s="185"/>
      <c r="D64" s="186" t="s">
        <v>120</v>
      </c>
      <c r="E64" s="187"/>
      <c r="F64" s="187"/>
      <c r="G64" s="187"/>
      <c r="H64" s="187"/>
      <c r="I64" s="188"/>
      <c r="J64" s="189">
        <f>J296</f>
        <v>0</v>
      </c>
      <c r="K64" s="190"/>
    </row>
    <row r="65" s="8" customFormat="1" ht="19.92" customHeight="1">
      <c r="B65" s="184"/>
      <c r="C65" s="185"/>
      <c r="D65" s="186" t="s">
        <v>121</v>
      </c>
      <c r="E65" s="187"/>
      <c r="F65" s="187"/>
      <c r="G65" s="187"/>
      <c r="H65" s="187"/>
      <c r="I65" s="188"/>
      <c r="J65" s="189">
        <f>J307</f>
        <v>0</v>
      </c>
      <c r="K65" s="190"/>
    </row>
    <row r="66" s="1" customFormat="1" ht="21.84" customHeight="1">
      <c r="B66" s="46"/>
      <c r="C66" s="47"/>
      <c r="D66" s="47"/>
      <c r="E66" s="47"/>
      <c r="F66" s="47"/>
      <c r="G66" s="47"/>
      <c r="H66" s="47"/>
      <c r="I66" s="144"/>
      <c r="J66" s="47"/>
      <c r="K66" s="51"/>
    </row>
    <row r="67" s="1" customFormat="1" ht="6.96" customHeight="1">
      <c r="B67" s="67"/>
      <c r="C67" s="68"/>
      <c r="D67" s="68"/>
      <c r="E67" s="68"/>
      <c r="F67" s="68"/>
      <c r="G67" s="68"/>
      <c r="H67" s="68"/>
      <c r="I67" s="166"/>
      <c r="J67" s="68"/>
      <c r="K67" s="69"/>
    </row>
    <row r="71" s="1" customFormat="1" ht="6.96" customHeight="1">
      <c r="B71" s="70"/>
      <c r="C71" s="71"/>
      <c r="D71" s="71"/>
      <c r="E71" s="71"/>
      <c r="F71" s="71"/>
      <c r="G71" s="71"/>
      <c r="H71" s="71"/>
      <c r="I71" s="169"/>
      <c r="J71" s="71"/>
      <c r="K71" s="71"/>
      <c r="L71" s="72"/>
    </row>
    <row r="72" s="1" customFormat="1" ht="36.96" customHeight="1">
      <c r="B72" s="46"/>
      <c r="C72" s="73" t="s">
        <v>122</v>
      </c>
      <c r="D72" s="74"/>
      <c r="E72" s="74"/>
      <c r="F72" s="74"/>
      <c r="G72" s="74"/>
      <c r="H72" s="74"/>
      <c r="I72" s="191"/>
      <c r="J72" s="74"/>
      <c r="K72" s="74"/>
      <c r="L72" s="72"/>
    </row>
    <row r="73" s="1" customFormat="1" ht="6.96" customHeight="1">
      <c r="B73" s="46"/>
      <c r="C73" s="74"/>
      <c r="D73" s="74"/>
      <c r="E73" s="74"/>
      <c r="F73" s="74"/>
      <c r="G73" s="74"/>
      <c r="H73" s="74"/>
      <c r="I73" s="191"/>
      <c r="J73" s="74"/>
      <c r="K73" s="74"/>
      <c r="L73" s="72"/>
    </row>
    <row r="74" s="1" customFormat="1" ht="14.4" customHeight="1">
      <c r="B74" s="46"/>
      <c r="C74" s="76" t="s">
        <v>18</v>
      </c>
      <c r="D74" s="74"/>
      <c r="E74" s="74"/>
      <c r="F74" s="74"/>
      <c r="G74" s="74"/>
      <c r="H74" s="74"/>
      <c r="I74" s="191"/>
      <c r="J74" s="74"/>
      <c r="K74" s="74"/>
      <c r="L74" s="72"/>
    </row>
    <row r="75" s="1" customFormat="1" ht="16.5" customHeight="1">
      <c r="B75" s="46"/>
      <c r="C75" s="74"/>
      <c r="D75" s="74"/>
      <c r="E75" s="192" t="str">
        <f>E7</f>
        <v>ETAPA 1.-OPATŘENÍ PRO LIKVIDACI SRÁŽKOVÝCH VOD - HORNÍ OLDŘICHOV</v>
      </c>
      <c r="F75" s="76"/>
      <c r="G75" s="76"/>
      <c r="H75" s="76"/>
      <c r="I75" s="191"/>
      <c r="J75" s="74"/>
      <c r="K75" s="74"/>
      <c r="L75" s="72"/>
    </row>
    <row r="76" s="1" customFormat="1" ht="14.4" customHeight="1">
      <c r="B76" s="46"/>
      <c r="C76" s="76" t="s">
        <v>106</v>
      </c>
      <c r="D76" s="74"/>
      <c r="E76" s="74"/>
      <c r="F76" s="74"/>
      <c r="G76" s="74"/>
      <c r="H76" s="74"/>
      <c r="I76" s="191"/>
      <c r="J76" s="74"/>
      <c r="K76" s="74"/>
      <c r="L76" s="72"/>
    </row>
    <row r="77" s="1" customFormat="1" ht="17.25" customHeight="1">
      <c r="B77" s="46"/>
      <c r="C77" s="74"/>
      <c r="D77" s="74"/>
      <c r="E77" s="82" t="str">
        <f>E9</f>
        <v>01 - SO 4.4 - Dešťová stoka D od ŠA1 - ŠA4</v>
      </c>
      <c r="F77" s="74"/>
      <c r="G77" s="74"/>
      <c r="H77" s="74"/>
      <c r="I77" s="191"/>
      <c r="J77" s="74"/>
      <c r="K77" s="74"/>
      <c r="L77" s="72"/>
    </row>
    <row r="78" s="1" customFormat="1" ht="6.96" customHeight="1">
      <c r="B78" s="46"/>
      <c r="C78" s="74"/>
      <c r="D78" s="74"/>
      <c r="E78" s="74"/>
      <c r="F78" s="74"/>
      <c r="G78" s="74"/>
      <c r="H78" s="74"/>
      <c r="I78" s="191"/>
      <c r="J78" s="74"/>
      <c r="K78" s="74"/>
      <c r="L78" s="72"/>
    </row>
    <row r="79" s="1" customFormat="1" ht="18" customHeight="1">
      <c r="B79" s="46"/>
      <c r="C79" s="76" t="s">
        <v>24</v>
      </c>
      <c r="D79" s="74"/>
      <c r="E79" s="74"/>
      <c r="F79" s="193" t="str">
        <f>F12</f>
        <v xml:space="preserve"> </v>
      </c>
      <c r="G79" s="74"/>
      <c r="H79" s="74"/>
      <c r="I79" s="194" t="s">
        <v>26</v>
      </c>
      <c r="J79" s="85" t="str">
        <f>IF(J12="","",J12)</f>
        <v>31. 7. 2018</v>
      </c>
      <c r="K79" s="74"/>
      <c r="L79" s="72"/>
    </row>
    <row r="80" s="1" customFormat="1" ht="6.96" customHeight="1">
      <c r="B80" s="46"/>
      <c r="C80" s="74"/>
      <c r="D80" s="74"/>
      <c r="E80" s="74"/>
      <c r="F80" s="74"/>
      <c r="G80" s="74"/>
      <c r="H80" s="74"/>
      <c r="I80" s="191"/>
      <c r="J80" s="74"/>
      <c r="K80" s="74"/>
      <c r="L80" s="72"/>
    </row>
    <row r="81" s="1" customFormat="1">
      <c r="B81" s="46"/>
      <c r="C81" s="76" t="s">
        <v>28</v>
      </c>
      <c r="D81" s="74"/>
      <c r="E81" s="74"/>
      <c r="F81" s="193" t="str">
        <f>E15</f>
        <v>Město Děčín, Mírové nám. 1175/5, 40538</v>
      </c>
      <c r="G81" s="74"/>
      <c r="H81" s="74"/>
      <c r="I81" s="194" t="s">
        <v>36</v>
      </c>
      <c r="J81" s="193" t="str">
        <f>E21</f>
        <v>Aquecon a.s., Čs.Legií 445/4, 41501 Teplice</v>
      </c>
      <c r="K81" s="74"/>
      <c r="L81" s="72"/>
    </row>
    <row r="82" s="1" customFormat="1" ht="14.4" customHeight="1">
      <c r="B82" s="46"/>
      <c r="C82" s="76" t="s">
        <v>34</v>
      </c>
      <c r="D82" s="74"/>
      <c r="E82" s="74"/>
      <c r="F82" s="193" t="str">
        <f>IF(E18="","",E18)</f>
        <v/>
      </c>
      <c r="G82" s="74"/>
      <c r="H82" s="74"/>
      <c r="I82" s="191"/>
      <c r="J82" s="74"/>
      <c r="K82" s="74"/>
      <c r="L82" s="72"/>
    </row>
    <row r="83" s="1" customFormat="1" ht="10.32" customHeight="1">
      <c r="B83" s="46"/>
      <c r="C83" s="74"/>
      <c r="D83" s="74"/>
      <c r="E83" s="74"/>
      <c r="F83" s="74"/>
      <c r="G83" s="74"/>
      <c r="H83" s="74"/>
      <c r="I83" s="191"/>
      <c r="J83" s="74"/>
      <c r="K83" s="74"/>
      <c r="L83" s="72"/>
    </row>
    <row r="84" s="9" customFormat="1" ht="29.28" customHeight="1">
      <c r="B84" s="195"/>
      <c r="C84" s="196" t="s">
        <v>123</v>
      </c>
      <c r="D84" s="197" t="s">
        <v>62</v>
      </c>
      <c r="E84" s="197" t="s">
        <v>58</v>
      </c>
      <c r="F84" s="197" t="s">
        <v>124</v>
      </c>
      <c r="G84" s="197" t="s">
        <v>125</v>
      </c>
      <c r="H84" s="197" t="s">
        <v>126</v>
      </c>
      <c r="I84" s="198" t="s">
        <v>127</v>
      </c>
      <c r="J84" s="197" t="s">
        <v>110</v>
      </c>
      <c r="K84" s="199" t="s">
        <v>128</v>
      </c>
      <c r="L84" s="200"/>
      <c r="M84" s="102" t="s">
        <v>129</v>
      </c>
      <c r="N84" s="103" t="s">
        <v>47</v>
      </c>
      <c r="O84" s="103" t="s">
        <v>130</v>
      </c>
      <c r="P84" s="103" t="s">
        <v>131</v>
      </c>
      <c r="Q84" s="103" t="s">
        <v>132</v>
      </c>
      <c r="R84" s="103" t="s">
        <v>133</v>
      </c>
      <c r="S84" s="103" t="s">
        <v>134</v>
      </c>
      <c r="T84" s="104" t="s">
        <v>135</v>
      </c>
    </row>
    <row r="85" s="1" customFormat="1" ht="29.28" customHeight="1">
      <c r="B85" s="46"/>
      <c r="C85" s="108" t="s">
        <v>111</v>
      </c>
      <c r="D85" s="74"/>
      <c r="E85" s="74"/>
      <c r="F85" s="74"/>
      <c r="G85" s="74"/>
      <c r="H85" s="74"/>
      <c r="I85" s="191"/>
      <c r="J85" s="201">
        <f>BK85</f>
        <v>0</v>
      </c>
      <c r="K85" s="74"/>
      <c r="L85" s="72"/>
      <c r="M85" s="105"/>
      <c r="N85" s="106"/>
      <c r="O85" s="106"/>
      <c r="P85" s="202">
        <f>P86</f>
        <v>0</v>
      </c>
      <c r="Q85" s="106"/>
      <c r="R85" s="202">
        <f>R86</f>
        <v>99.377875440000011</v>
      </c>
      <c r="S85" s="106"/>
      <c r="T85" s="203">
        <f>T86</f>
        <v>50.529600000000002</v>
      </c>
      <c r="AT85" s="24" t="s">
        <v>76</v>
      </c>
      <c r="AU85" s="24" t="s">
        <v>112</v>
      </c>
      <c r="BK85" s="204">
        <f>BK86</f>
        <v>0</v>
      </c>
    </row>
    <row r="86" s="10" customFormat="1" ht="37.44001" customHeight="1">
      <c r="B86" s="205"/>
      <c r="C86" s="206"/>
      <c r="D86" s="207" t="s">
        <v>76</v>
      </c>
      <c r="E86" s="208" t="s">
        <v>136</v>
      </c>
      <c r="F86" s="208" t="s">
        <v>137</v>
      </c>
      <c r="G86" s="206"/>
      <c r="H86" s="206"/>
      <c r="I86" s="209"/>
      <c r="J86" s="210">
        <f>BK86</f>
        <v>0</v>
      </c>
      <c r="K86" s="206"/>
      <c r="L86" s="211"/>
      <c r="M86" s="212"/>
      <c r="N86" s="213"/>
      <c r="O86" s="213"/>
      <c r="P86" s="214">
        <f>P87+P228+P233+P236+P255+P260+P296+P307</f>
        <v>0</v>
      </c>
      <c r="Q86" s="213"/>
      <c r="R86" s="214">
        <f>R87+R228+R233+R236+R255+R260+R296+R307</f>
        <v>99.377875440000011</v>
      </c>
      <c r="S86" s="213"/>
      <c r="T86" s="215">
        <f>T87+T228+T233+T236+T255+T260+T296+T307</f>
        <v>50.529600000000002</v>
      </c>
      <c r="AR86" s="216" t="s">
        <v>85</v>
      </c>
      <c r="AT86" s="217" t="s">
        <v>76</v>
      </c>
      <c r="AU86" s="217" t="s">
        <v>77</v>
      </c>
      <c r="AY86" s="216" t="s">
        <v>138</v>
      </c>
      <c r="BK86" s="218">
        <f>BK87+BK228+BK233+BK236+BK255+BK260+BK296+BK307</f>
        <v>0</v>
      </c>
    </row>
    <row r="87" s="10" customFormat="1" ht="19.92" customHeight="1">
      <c r="B87" s="205"/>
      <c r="C87" s="206"/>
      <c r="D87" s="207" t="s">
        <v>76</v>
      </c>
      <c r="E87" s="219" t="s">
        <v>85</v>
      </c>
      <c r="F87" s="219" t="s">
        <v>139</v>
      </c>
      <c r="G87" s="206"/>
      <c r="H87" s="206"/>
      <c r="I87" s="209"/>
      <c r="J87" s="220">
        <f>BK87</f>
        <v>0</v>
      </c>
      <c r="K87" s="206"/>
      <c r="L87" s="211"/>
      <c r="M87" s="212"/>
      <c r="N87" s="213"/>
      <c r="O87" s="213"/>
      <c r="P87" s="214">
        <f>SUM(P88:P227)</f>
        <v>0</v>
      </c>
      <c r="Q87" s="213"/>
      <c r="R87" s="214">
        <f>SUM(R88:R227)</f>
        <v>1.0404500400000001</v>
      </c>
      <c r="S87" s="213"/>
      <c r="T87" s="215">
        <f>SUM(T88:T227)</f>
        <v>50.529600000000002</v>
      </c>
      <c r="AR87" s="216" t="s">
        <v>85</v>
      </c>
      <c r="AT87" s="217" t="s">
        <v>76</v>
      </c>
      <c r="AU87" s="217" t="s">
        <v>85</v>
      </c>
      <c r="AY87" s="216" t="s">
        <v>138</v>
      </c>
      <c r="BK87" s="218">
        <f>SUM(BK88:BK227)</f>
        <v>0</v>
      </c>
    </row>
    <row r="88" s="1" customFormat="1" ht="51" customHeight="1">
      <c r="B88" s="46"/>
      <c r="C88" s="221" t="s">
        <v>85</v>
      </c>
      <c r="D88" s="221" t="s">
        <v>140</v>
      </c>
      <c r="E88" s="222" t="s">
        <v>141</v>
      </c>
      <c r="F88" s="223" t="s">
        <v>142</v>
      </c>
      <c r="G88" s="224" t="s">
        <v>143</v>
      </c>
      <c r="H88" s="225">
        <v>114.84</v>
      </c>
      <c r="I88" s="226"/>
      <c r="J88" s="227">
        <f>ROUND(I88*H88,2)</f>
        <v>0</v>
      </c>
      <c r="K88" s="223" t="s">
        <v>144</v>
      </c>
      <c r="L88" s="72"/>
      <c r="M88" s="228" t="s">
        <v>42</v>
      </c>
      <c r="N88" s="229" t="s">
        <v>48</v>
      </c>
      <c r="O88" s="47"/>
      <c r="P88" s="230">
        <f>O88*H88</f>
        <v>0</v>
      </c>
      <c r="Q88" s="230">
        <v>0</v>
      </c>
      <c r="R88" s="230">
        <f>Q88*H88</f>
        <v>0</v>
      </c>
      <c r="S88" s="230">
        <v>0.44</v>
      </c>
      <c r="T88" s="231">
        <f>S88*H88</f>
        <v>50.529600000000002</v>
      </c>
      <c r="AR88" s="24" t="s">
        <v>145</v>
      </c>
      <c r="AT88" s="24" t="s">
        <v>140</v>
      </c>
      <c r="AU88" s="24" t="s">
        <v>23</v>
      </c>
      <c r="AY88" s="24" t="s">
        <v>138</v>
      </c>
      <c r="BE88" s="232">
        <f>IF(N88="základní",J88,0)</f>
        <v>0</v>
      </c>
      <c r="BF88" s="232">
        <f>IF(N88="snížená",J88,0)</f>
        <v>0</v>
      </c>
      <c r="BG88" s="232">
        <f>IF(N88="zákl. přenesená",J88,0)</f>
        <v>0</v>
      </c>
      <c r="BH88" s="232">
        <f>IF(N88="sníž. přenesená",J88,0)</f>
        <v>0</v>
      </c>
      <c r="BI88" s="232">
        <f>IF(N88="nulová",J88,0)</f>
        <v>0</v>
      </c>
      <c r="BJ88" s="24" t="s">
        <v>85</v>
      </c>
      <c r="BK88" s="232">
        <f>ROUND(I88*H88,2)</f>
        <v>0</v>
      </c>
      <c r="BL88" s="24" t="s">
        <v>145</v>
      </c>
      <c r="BM88" s="24" t="s">
        <v>146</v>
      </c>
    </row>
    <row r="89" s="1" customFormat="1">
      <c r="B89" s="46"/>
      <c r="C89" s="74"/>
      <c r="D89" s="233" t="s">
        <v>147</v>
      </c>
      <c r="E89" s="74"/>
      <c r="F89" s="234" t="s">
        <v>148</v>
      </c>
      <c r="G89" s="74"/>
      <c r="H89" s="74"/>
      <c r="I89" s="191"/>
      <c r="J89" s="74"/>
      <c r="K89" s="74"/>
      <c r="L89" s="72"/>
      <c r="M89" s="235"/>
      <c r="N89" s="47"/>
      <c r="O89" s="47"/>
      <c r="P89" s="47"/>
      <c r="Q89" s="47"/>
      <c r="R89" s="47"/>
      <c r="S89" s="47"/>
      <c r="T89" s="95"/>
      <c r="AT89" s="24" t="s">
        <v>147</v>
      </c>
      <c r="AU89" s="24" t="s">
        <v>23</v>
      </c>
    </row>
    <row r="90" s="11" customFormat="1">
      <c r="B90" s="236"/>
      <c r="C90" s="237"/>
      <c r="D90" s="233" t="s">
        <v>149</v>
      </c>
      <c r="E90" s="238" t="s">
        <v>42</v>
      </c>
      <c r="F90" s="239" t="s">
        <v>150</v>
      </c>
      <c r="G90" s="237"/>
      <c r="H90" s="240">
        <v>114.84</v>
      </c>
      <c r="I90" s="241"/>
      <c r="J90" s="237"/>
      <c r="K90" s="237"/>
      <c r="L90" s="242"/>
      <c r="M90" s="243"/>
      <c r="N90" s="244"/>
      <c r="O90" s="244"/>
      <c r="P90" s="244"/>
      <c r="Q90" s="244"/>
      <c r="R90" s="244"/>
      <c r="S90" s="244"/>
      <c r="T90" s="245"/>
      <c r="AT90" s="246" t="s">
        <v>149</v>
      </c>
      <c r="AU90" s="246" t="s">
        <v>23</v>
      </c>
      <c r="AV90" s="11" t="s">
        <v>23</v>
      </c>
      <c r="AW90" s="11" t="s">
        <v>40</v>
      </c>
      <c r="AX90" s="11" t="s">
        <v>77</v>
      </c>
      <c r="AY90" s="246" t="s">
        <v>138</v>
      </c>
    </row>
    <row r="91" s="12" customFormat="1">
      <c r="B91" s="247"/>
      <c r="C91" s="248"/>
      <c r="D91" s="233" t="s">
        <v>149</v>
      </c>
      <c r="E91" s="249" t="s">
        <v>42</v>
      </c>
      <c r="F91" s="250" t="s">
        <v>151</v>
      </c>
      <c r="G91" s="248"/>
      <c r="H91" s="251">
        <v>114.84</v>
      </c>
      <c r="I91" s="252"/>
      <c r="J91" s="248"/>
      <c r="K91" s="248"/>
      <c r="L91" s="253"/>
      <c r="M91" s="254"/>
      <c r="N91" s="255"/>
      <c r="O91" s="255"/>
      <c r="P91" s="255"/>
      <c r="Q91" s="255"/>
      <c r="R91" s="255"/>
      <c r="S91" s="255"/>
      <c r="T91" s="256"/>
      <c r="AT91" s="257" t="s">
        <v>149</v>
      </c>
      <c r="AU91" s="257" t="s">
        <v>23</v>
      </c>
      <c r="AV91" s="12" t="s">
        <v>145</v>
      </c>
      <c r="AW91" s="12" t="s">
        <v>40</v>
      </c>
      <c r="AX91" s="12" t="s">
        <v>85</v>
      </c>
      <c r="AY91" s="257" t="s">
        <v>138</v>
      </c>
    </row>
    <row r="92" s="1" customFormat="1" ht="16.5" customHeight="1">
      <c r="B92" s="46"/>
      <c r="C92" s="221" t="s">
        <v>23</v>
      </c>
      <c r="D92" s="221" t="s">
        <v>140</v>
      </c>
      <c r="E92" s="222" t="s">
        <v>152</v>
      </c>
      <c r="F92" s="223" t="s">
        <v>153</v>
      </c>
      <c r="G92" s="224" t="s">
        <v>154</v>
      </c>
      <c r="H92" s="225">
        <v>30</v>
      </c>
      <c r="I92" s="226"/>
      <c r="J92" s="227">
        <f>ROUND(I92*H92,2)</f>
        <v>0</v>
      </c>
      <c r="K92" s="223" t="s">
        <v>144</v>
      </c>
      <c r="L92" s="72"/>
      <c r="M92" s="228" t="s">
        <v>42</v>
      </c>
      <c r="N92" s="229" t="s">
        <v>48</v>
      </c>
      <c r="O92" s="47"/>
      <c r="P92" s="230">
        <f>O92*H92</f>
        <v>0</v>
      </c>
      <c r="Q92" s="230">
        <v>0.0072700000000000004</v>
      </c>
      <c r="R92" s="230">
        <f>Q92*H92</f>
        <v>0.21810000000000002</v>
      </c>
      <c r="S92" s="230">
        <v>0</v>
      </c>
      <c r="T92" s="231">
        <f>S92*H92</f>
        <v>0</v>
      </c>
      <c r="AR92" s="24" t="s">
        <v>145</v>
      </c>
      <c r="AT92" s="24" t="s">
        <v>140</v>
      </c>
      <c r="AU92" s="24" t="s">
        <v>23</v>
      </c>
      <c r="AY92" s="24" t="s">
        <v>138</v>
      </c>
      <c r="BE92" s="232">
        <f>IF(N92="základní",J92,0)</f>
        <v>0</v>
      </c>
      <c r="BF92" s="232">
        <f>IF(N92="snížená",J92,0)</f>
        <v>0</v>
      </c>
      <c r="BG92" s="232">
        <f>IF(N92="zákl. přenesená",J92,0)</f>
        <v>0</v>
      </c>
      <c r="BH92" s="232">
        <f>IF(N92="sníž. přenesená",J92,0)</f>
        <v>0</v>
      </c>
      <c r="BI92" s="232">
        <f>IF(N92="nulová",J92,0)</f>
        <v>0</v>
      </c>
      <c r="BJ92" s="24" t="s">
        <v>85</v>
      </c>
      <c r="BK92" s="232">
        <f>ROUND(I92*H92,2)</f>
        <v>0</v>
      </c>
      <c r="BL92" s="24" t="s">
        <v>145</v>
      </c>
      <c r="BM92" s="24" t="s">
        <v>155</v>
      </c>
    </row>
    <row r="93" s="1" customFormat="1">
      <c r="B93" s="46"/>
      <c r="C93" s="74"/>
      <c r="D93" s="233" t="s">
        <v>147</v>
      </c>
      <c r="E93" s="74"/>
      <c r="F93" s="234" t="s">
        <v>156</v>
      </c>
      <c r="G93" s="74"/>
      <c r="H93" s="74"/>
      <c r="I93" s="191"/>
      <c r="J93" s="74"/>
      <c r="K93" s="74"/>
      <c r="L93" s="72"/>
      <c r="M93" s="235"/>
      <c r="N93" s="47"/>
      <c r="O93" s="47"/>
      <c r="P93" s="47"/>
      <c r="Q93" s="47"/>
      <c r="R93" s="47"/>
      <c r="S93" s="47"/>
      <c r="T93" s="95"/>
      <c r="AT93" s="24" t="s">
        <v>147</v>
      </c>
      <c r="AU93" s="24" t="s">
        <v>23</v>
      </c>
    </row>
    <row r="94" s="1" customFormat="1" ht="25.5" customHeight="1">
      <c r="B94" s="46"/>
      <c r="C94" s="221" t="s">
        <v>157</v>
      </c>
      <c r="D94" s="221" t="s">
        <v>140</v>
      </c>
      <c r="E94" s="222" t="s">
        <v>158</v>
      </c>
      <c r="F94" s="223" t="s">
        <v>159</v>
      </c>
      <c r="G94" s="224" t="s">
        <v>160</v>
      </c>
      <c r="H94" s="225">
        <v>50.533000000000001</v>
      </c>
      <c r="I94" s="226"/>
      <c r="J94" s="227">
        <f>ROUND(I94*H94,2)</f>
        <v>0</v>
      </c>
      <c r="K94" s="223" t="s">
        <v>144</v>
      </c>
      <c r="L94" s="72"/>
      <c r="M94" s="228" t="s">
        <v>42</v>
      </c>
      <c r="N94" s="229" t="s">
        <v>48</v>
      </c>
      <c r="O94" s="47"/>
      <c r="P94" s="230">
        <f>O94*H94</f>
        <v>0</v>
      </c>
      <c r="Q94" s="230">
        <v>0</v>
      </c>
      <c r="R94" s="230">
        <f>Q94*H94</f>
        <v>0</v>
      </c>
      <c r="S94" s="230">
        <v>0</v>
      </c>
      <c r="T94" s="231">
        <f>S94*H94</f>
        <v>0</v>
      </c>
      <c r="AR94" s="24" t="s">
        <v>145</v>
      </c>
      <c r="AT94" s="24" t="s">
        <v>140</v>
      </c>
      <c r="AU94" s="24" t="s">
        <v>23</v>
      </c>
      <c r="AY94" s="24" t="s">
        <v>138</v>
      </c>
      <c r="BE94" s="232">
        <f>IF(N94="základní",J94,0)</f>
        <v>0</v>
      </c>
      <c r="BF94" s="232">
        <f>IF(N94="snížená",J94,0)</f>
        <v>0</v>
      </c>
      <c r="BG94" s="232">
        <f>IF(N94="zákl. přenesená",J94,0)</f>
        <v>0</v>
      </c>
      <c r="BH94" s="232">
        <f>IF(N94="sníž. přenesená",J94,0)</f>
        <v>0</v>
      </c>
      <c r="BI94" s="232">
        <f>IF(N94="nulová",J94,0)</f>
        <v>0</v>
      </c>
      <c r="BJ94" s="24" t="s">
        <v>85</v>
      </c>
      <c r="BK94" s="232">
        <f>ROUND(I94*H94,2)</f>
        <v>0</v>
      </c>
      <c r="BL94" s="24" t="s">
        <v>145</v>
      </c>
      <c r="BM94" s="24" t="s">
        <v>161</v>
      </c>
    </row>
    <row r="95" s="1" customFormat="1">
      <c r="B95" s="46"/>
      <c r="C95" s="74"/>
      <c r="D95" s="233" t="s">
        <v>147</v>
      </c>
      <c r="E95" s="74"/>
      <c r="F95" s="234" t="s">
        <v>162</v>
      </c>
      <c r="G95" s="74"/>
      <c r="H95" s="74"/>
      <c r="I95" s="191"/>
      <c r="J95" s="74"/>
      <c r="K95" s="74"/>
      <c r="L95" s="72"/>
      <c r="M95" s="235"/>
      <c r="N95" s="47"/>
      <c r="O95" s="47"/>
      <c r="P95" s="47"/>
      <c r="Q95" s="47"/>
      <c r="R95" s="47"/>
      <c r="S95" s="47"/>
      <c r="T95" s="95"/>
      <c r="AT95" s="24" t="s">
        <v>147</v>
      </c>
      <c r="AU95" s="24" t="s">
        <v>23</v>
      </c>
    </row>
    <row r="96" s="11" customFormat="1">
      <c r="B96" s="236"/>
      <c r="C96" s="237"/>
      <c r="D96" s="233" t="s">
        <v>149</v>
      </c>
      <c r="E96" s="238" t="s">
        <v>42</v>
      </c>
      <c r="F96" s="239" t="s">
        <v>163</v>
      </c>
      <c r="G96" s="237"/>
      <c r="H96" s="240">
        <v>50.533000000000001</v>
      </c>
      <c r="I96" s="241"/>
      <c r="J96" s="237"/>
      <c r="K96" s="237"/>
      <c r="L96" s="242"/>
      <c r="M96" s="243"/>
      <c r="N96" s="244"/>
      <c r="O96" s="244"/>
      <c r="P96" s="244"/>
      <c r="Q96" s="244"/>
      <c r="R96" s="244"/>
      <c r="S96" s="244"/>
      <c r="T96" s="245"/>
      <c r="AT96" s="246" t="s">
        <v>149</v>
      </c>
      <c r="AU96" s="246" t="s">
        <v>23</v>
      </c>
      <c r="AV96" s="11" t="s">
        <v>23</v>
      </c>
      <c r="AW96" s="11" t="s">
        <v>40</v>
      </c>
      <c r="AX96" s="11" t="s">
        <v>77</v>
      </c>
      <c r="AY96" s="246" t="s">
        <v>138</v>
      </c>
    </row>
    <row r="97" s="12" customFormat="1">
      <c r="B97" s="247"/>
      <c r="C97" s="248"/>
      <c r="D97" s="233" t="s">
        <v>149</v>
      </c>
      <c r="E97" s="249" t="s">
        <v>42</v>
      </c>
      <c r="F97" s="250" t="s">
        <v>151</v>
      </c>
      <c r="G97" s="248"/>
      <c r="H97" s="251">
        <v>50.533000000000001</v>
      </c>
      <c r="I97" s="252"/>
      <c r="J97" s="248"/>
      <c r="K97" s="248"/>
      <c r="L97" s="253"/>
      <c r="M97" s="254"/>
      <c r="N97" s="255"/>
      <c r="O97" s="255"/>
      <c r="P97" s="255"/>
      <c r="Q97" s="255"/>
      <c r="R97" s="255"/>
      <c r="S97" s="255"/>
      <c r="T97" s="256"/>
      <c r="AT97" s="257" t="s">
        <v>149</v>
      </c>
      <c r="AU97" s="257" t="s">
        <v>23</v>
      </c>
      <c r="AV97" s="12" t="s">
        <v>145</v>
      </c>
      <c r="AW97" s="12" t="s">
        <v>40</v>
      </c>
      <c r="AX97" s="12" t="s">
        <v>85</v>
      </c>
      <c r="AY97" s="257" t="s">
        <v>138</v>
      </c>
    </row>
    <row r="98" s="1" customFormat="1" ht="25.5" customHeight="1">
      <c r="B98" s="46"/>
      <c r="C98" s="221" t="s">
        <v>145</v>
      </c>
      <c r="D98" s="221" t="s">
        <v>140</v>
      </c>
      <c r="E98" s="222" t="s">
        <v>164</v>
      </c>
      <c r="F98" s="223" t="s">
        <v>165</v>
      </c>
      <c r="G98" s="224" t="s">
        <v>166</v>
      </c>
      <c r="H98" s="225">
        <v>6</v>
      </c>
      <c r="I98" s="226"/>
      <c r="J98" s="227">
        <f>ROUND(I98*H98,2)</f>
        <v>0</v>
      </c>
      <c r="K98" s="223" t="s">
        <v>144</v>
      </c>
      <c r="L98" s="72"/>
      <c r="M98" s="228" t="s">
        <v>42</v>
      </c>
      <c r="N98" s="229" t="s">
        <v>48</v>
      </c>
      <c r="O98" s="47"/>
      <c r="P98" s="230">
        <f>O98*H98</f>
        <v>0</v>
      </c>
      <c r="Q98" s="230">
        <v>0</v>
      </c>
      <c r="R98" s="230">
        <f>Q98*H98</f>
        <v>0</v>
      </c>
      <c r="S98" s="230">
        <v>0</v>
      </c>
      <c r="T98" s="231">
        <f>S98*H98</f>
        <v>0</v>
      </c>
      <c r="AR98" s="24" t="s">
        <v>145</v>
      </c>
      <c r="AT98" s="24" t="s">
        <v>140</v>
      </c>
      <c r="AU98" s="24" t="s">
        <v>23</v>
      </c>
      <c r="AY98" s="24" t="s">
        <v>138</v>
      </c>
      <c r="BE98" s="232">
        <f>IF(N98="základní",J98,0)</f>
        <v>0</v>
      </c>
      <c r="BF98" s="232">
        <f>IF(N98="snížená",J98,0)</f>
        <v>0</v>
      </c>
      <c r="BG98" s="232">
        <f>IF(N98="zákl. přenesená",J98,0)</f>
        <v>0</v>
      </c>
      <c r="BH98" s="232">
        <f>IF(N98="sníž. přenesená",J98,0)</f>
        <v>0</v>
      </c>
      <c r="BI98" s="232">
        <f>IF(N98="nulová",J98,0)</f>
        <v>0</v>
      </c>
      <c r="BJ98" s="24" t="s">
        <v>85</v>
      </c>
      <c r="BK98" s="232">
        <f>ROUND(I98*H98,2)</f>
        <v>0</v>
      </c>
      <c r="BL98" s="24" t="s">
        <v>145</v>
      </c>
      <c r="BM98" s="24" t="s">
        <v>167</v>
      </c>
    </row>
    <row r="99" s="1" customFormat="1">
      <c r="B99" s="46"/>
      <c r="C99" s="74"/>
      <c r="D99" s="233" t="s">
        <v>147</v>
      </c>
      <c r="E99" s="74"/>
      <c r="F99" s="234" t="s">
        <v>168</v>
      </c>
      <c r="G99" s="74"/>
      <c r="H99" s="74"/>
      <c r="I99" s="191"/>
      <c r="J99" s="74"/>
      <c r="K99" s="74"/>
      <c r="L99" s="72"/>
      <c r="M99" s="235"/>
      <c r="N99" s="47"/>
      <c r="O99" s="47"/>
      <c r="P99" s="47"/>
      <c r="Q99" s="47"/>
      <c r="R99" s="47"/>
      <c r="S99" s="47"/>
      <c r="T99" s="95"/>
      <c r="AT99" s="24" t="s">
        <v>147</v>
      </c>
      <c r="AU99" s="24" t="s">
        <v>23</v>
      </c>
    </row>
    <row r="100" s="1" customFormat="1" ht="63.75" customHeight="1">
      <c r="B100" s="46"/>
      <c r="C100" s="221" t="s">
        <v>169</v>
      </c>
      <c r="D100" s="221" t="s">
        <v>140</v>
      </c>
      <c r="E100" s="222" t="s">
        <v>170</v>
      </c>
      <c r="F100" s="223" t="s">
        <v>171</v>
      </c>
      <c r="G100" s="224" t="s">
        <v>154</v>
      </c>
      <c r="H100" s="225">
        <v>3</v>
      </c>
      <c r="I100" s="226"/>
      <c r="J100" s="227">
        <f>ROUND(I100*H100,2)</f>
        <v>0</v>
      </c>
      <c r="K100" s="223" t="s">
        <v>144</v>
      </c>
      <c r="L100" s="72"/>
      <c r="M100" s="228" t="s">
        <v>42</v>
      </c>
      <c r="N100" s="229" t="s">
        <v>48</v>
      </c>
      <c r="O100" s="47"/>
      <c r="P100" s="230">
        <f>O100*H100</f>
        <v>0</v>
      </c>
      <c r="Q100" s="230">
        <v>0.0086800000000000002</v>
      </c>
      <c r="R100" s="230">
        <f>Q100*H100</f>
        <v>0.026040000000000001</v>
      </c>
      <c r="S100" s="230">
        <v>0</v>
      </c>
      <c r="T100" s="231">
        <f>S100*H100</f>
        <v>0</v>
      </c>
      <c r="AR100" s="24" t="s">
        <v>145</v>
      </c>
      <c r="AT100" s="24" t="s">
        <v>140</v>
      </c>
      <c r="AU100" s="24" t="s">
        <v>23</v>
      </c>
      <c r="AY100" s="24" t="s">
        <v>138</v>
      </c>
      <c r="BE100" s="232">
        <f>IF(N100="základní",J100,0)</f>
        <v>0</v>
      </c>
      <c r="BF100" s="232">
        <f>IF(N100="snížená",J100,0)</f>
        <v>0</v>
      </c>
      <c r="BG100" s="232">
        <f>IF(N100="zákl. přenesená",J100,0)</f>
        <v>0</v>
      </c>
      <c r="BH100" s="232">
        <f>IF(N100="sníž. přenesená",J100,0)</f>
        <v>0</v>
      </c>
      <c r="BI100" s="232">
        <f>IF(N100="nulová",J100,0)</f>
        <v>0</v>
      </c>
      <c r="BJ100" s="24" t="s">
        <v>85</v>
      </c>
      <c r="BK100" s="232">
        <f>ROUND(I100*H100,2)</f>
        <v>0</v>
      </c>
      <c r="BL100" s="24" t="s">
        <v>145</v>
      </c>
      <c r="BM100" s="24" t="s">
        <v>172</v>
      </c>
    </row>
    <row r="101" s="1" customFormat="1">
      <c r="B101" s="46"/>
      <c r="C101" s="74"/>
      <c r="D101" s="233" t="s">
        <v>147</v>
      </c>
      <c r="E101" s="74"/>
      <c r="F101" s="234" t="s">
        <v>173</v>
      </c>
      <c r="G101" s="74"/>
      <c r="H101" s="74"/>
      <c r="I101" s="191"/>
      <c r="J101" s="74"/>
      <c r="K101" s="74"/>
      <c r="L101" s="72"/>
      <c r="M101" s="235"/>
      <c r="N101" s="47"/>
      <c r="O101" s="47"/>
      <c r="P101" s="47"/>
      <c r="Q101" s="47"/>
      <c r="R101" s="47"/>
      <c r="S101" s="47"/>
      <c r="T101" s="95"/>
      <c r="AT101" s="24" t="s">
        <v>147</v>
      </c>
      <c r="AU101" s="24" t="s">
        <v>23</v>
      </c>
    </row>
    <row r="102" s="11" customFormat="1">
      <c r="B102" s="236"/>
      <c r="C102" s="237"/>
      <c r="D102" s="233" t="s">
        <v>149</v>
      </c>
      <c r="E102" s="238" t="s">
        <v>42</v>
      </c>
      <c r="F102" s="239" t="s">
        <v>174</v>
      </c>
      <c r="G102" s="237"/>
      <c r="H102" s="240">
        <v>3</v>
      </c>
      <c r="I102" s="241"/>
      <c r="J102" s="237"/>
      <c r="K102" s="237"/>
      <c r="L102" s="242"/>
      <c r="M102" s="243"/>
      <c r="N102" s="244"/>
      <c r="O102" s="244"/>
      <c r="P102" s="244"/>
      <c r="Q102" s="244"/>
      <c r="R102" s="244"/>
      <c r="S102" s="244"/>
      <c r="T102" s="245"/>
      <c r="AT102" s="246" t="s">
        <v>149</v>
      </c>
      <c r="AU102" s="246" t="s">
        <v>23</v>
      </c>
      <c r="AV102" s="11" t="s">
        <v>23</v>
      </c>
      <c r="AW102" s="11" t="s">
        <v>40</v>
      </c>
      <c r="AX102" s="11" t="s">
        <v>77</v>
      </c>
      <c r="AY102" s="246" t="s">
        <v>138</v>
      </c>
    </row>
    <row r="103" s="12" customFormat="1">
      <c r="B103" s="247"/>
      <c r="C103" s="248"/>
      <c r="D103" s="233" t="s">
        <v>149</v>
      </c>
      <c r="E103" s="249" t="s">
        <v>42</v>
      </c>
      <c r="F103" s="250" t="s">
        <v>151</v>
      </c>
      <c r="G103" s="248"/>
      <c r="H103" s="251">
        <v>3</v>
      </c>
      <c r="I103" s="252"/>
      <c r="J103" s="248"/>
      <c r="K103" s="248"/>
      <c r="L103" s="253"/>
      <c r="M103" s="254"/>
      <c r="N103" s="255"/>
      <c r="O103" s="255"/>
      <c r="P103" s="255"/>
      <c r="Q103" s="255"/>
      <c r="R103" s="255"/>
      <c r="S103" s="255"/>
      <c r="T103" s="256"/>
      <c r="AT103" s="257" t="s">
        <v>149</v>
      </c>
      <c r="AU103" s="257" t="s">
        <v>23</v>
      </c>
      <c r="AV103" s="12" t="s">
        <v>145</v>
      </c>
      <c r="AW103" s="12" t="s">
        <v>40</v>
      </c>
      <c r="AX103" s="12" t="s">
        <v>85</v>
      </c>
      <c r="AY103" s="257" t="s">
        <v>138</v>
      </c>
    </row>
    <row r="104" s="1" customFormat="1" ht="63.75" customHeight="1">
      <c r="B104" s="46"/>
      <c r="C104" s="221" t="s">
        <v>175</v>
      </c>
      <c r="D104" s="221" t="s">
        <v>140</v>
      </c>
      <c r="E104" s="222" t="s">
        <v>176</v>
      </c>
      <c r="F104" s="223" t="s">
        <v>177</v>
      </c>
      <c r="G104" s="224" t="s">
        <v>154</v>
      </c>
      <c r="H104" s="225">
        <v>3</v>
      </c>
      <c r="I104" s="226"/>
      <c r="J104" s="227">
        <f>ROUND(I104*H104,2)</f>
        <v>0</v>
      </c>
      <c r="K104" s="223" t="s">
        <v>144</v>
      </c>
      <c r="L104" s="72"/>
      <c r="M104" s="228" t="s">
        <v>42</v>
      </c>
      <c r="N104" s="229" t="s">
        <v>48</v>
      </c>
      <c r="O104" s="47"/>
      <c r="P104" s="230">
        <f>O104*H104</f>
        <v>0</v>
      </c>
      <c r="Q104" s="230">
        <v>0.036900000000000002</v>
      </c>
      <c r="R104" s="230">
        <f>Q104*H104</f>
        <v>0.11070000000000001</v>
      </c>
      <c r="S104" s="230">
        <v>0</v>
      </c>
      <c r="T104" s="231">
        <f>S104*H104</f>
        <v>0</v>
      </c>
      <c r="AR104" s="24" t="s">
        <v>145</v>
      </c>
      <c r="AT104" s="24" t="s">
        <v>140</v>
      </c>
      <c r="AU104" s="24" t="s">
        <v>23</v>
      </c>
      <c r="AY104" s="24" t="s">
        <v>138</v>
      </c>
      <c r="BE104" s="232">
        <f>IF(N104="základní",J104,0)</f>
        <v>0</v>
      </c>
      <c r="BF104" s="232">
        <f>IF(N104="snížená",J104,0)</f>
        <v>0</v>
      </c>
      <c r="BG104" s="232">
        <f>IF(N104="zákl. přenesená",J104,0)</f>
        <v>0</v>
      </c>
      <c r="BH104" s="232">
        <f>IF(N104="sníž. přenesená",J104,0)</f>
        <v>0</v>
      </c>
      <c r="BI104" s="232">
        <f>IF(N104="nulová",J104,0)</f>
        <v>0</v>
      </c>
      <c r="BJ104" s="24" t="s">
        <v>85</v>
      </c>
      <c r="BK104" s="232">
        <f>ROUND(I104*H104,2)</f>
        <v>0</v>
      </c>
      <c r="BL104" s="24" t="s">
        <v>145</v>
      </c>
      <c r="BM104" s="24" t="s">
        <v>178</v>
      </c>
    </row>
    <row r="105" s="1" customFormat="1">
      <c r="B105" s="46"/>
      <c r="C105" s="74"/>
      <c r="D105" s="233" t="s">
        <v>147</v>
      </c>
      <c r="E105" s="74"/>
      <c r="F105" s="234" t="s">
        <v>173</v>
      </c>
      <c r="G105" s="74"/>
      <c r="H105" s="74"/>
      <c r="I105" s="191"/>
      <c r="J105" s="74"/>
      <c r="K105" s="74"/>
      <c r="L105" s="72"/>
      <c r="M105" s="235"/>
      <c r="N105" s="47"/>
      <c r="O105" s="47"/>
      <c r="P105" s="47"/>
      <c r="Q105" s="47"/>
      <c r="R105" s="47"/>
      <c r="S105" s="47"/>
      <c r="T105" s="95"/>
      <c r="AT105" s="24" t="s">
        <v>147</v>
      </c>
      <c r="AU105" s="24" t="s">
        <v>23</v>
      </c>
    </row>
    <row r="106" s="11" customFormat="1">
      <c r="B106" s="236"/>
      <c r="C106" s="237"/>
      <c r="D106" s="233" t="s">
        <v>149</v>
      </c>
      <c r="E106" s="238" t="s">
        <v>42</v>
      </c>
      <c r="F106" s="239" t="s">
        <v>174</v>
      </c>
      <c r="G106" s="237"/>
      <c r="H106" s="240">
        <v>3</v>
      </c>
      <c r="I106" s="241"/>
      <c r="J106" s="237"/>
      <c r="K106" s="237"/>
      <c r="L106" s="242"/>
      <c r="M106" s="243"/>
      <c r="N106" s="244"/>
      <c r="O106" s="244"/>
      <c r="P106" s="244"/>
      <c r="Q106" s="244"/>
      <c r="R106" s="244"/>
      <c r="S106" s="244"/>
      <c r="T106" s="245"/>
      <c r="AT106" s="246" t="s">
        <v>149</v>
      </c>
      <c r="AU106" s="246" t="s">
        <v>23</v>
      </c>
      <c r="AV106" s="11" t="s">
        <v>23</v>
      </c>
      <c r="AW106" s="11" t="s">
        <v>40</v>
      </c>
      <c r="AX106" s="11" t="s">
        <v>77</v>
      </c>
      <c r="AY106" s="246" t="s">
        <v>138</v>
      </c>
    </row>
    <row r="107" s="12" customFormat="1">
      <c r="B107" s="247"/>
      <c r="C107" s="248"/>
      <c r="D107" s="233" t="s">
        <v>149</v>
      </c>
      <c r="E107" s="249" t="s">
        <v>42</v>
      </c>
      <c r="F107" s="250" t="s">
        <v>151</v>
      </c>
      <c r="G107" s="248"/>
      <c r="H107" s="251">
        <v>3</v>
      </c>
      <c r="I107" s="252"/>
      <c r="J107" s="248"/>
      <c r="K107" s="248"/>
      <c r="L107" s="253"/>
      <c r="M107" s="254"/>
      <c r="N107" s="255"/>
      <c r="O107" s="255"/>
      <c r="P107" s="255"/>
      <c r="Q107" s="255"/>
      <c r="R107" s="255"/>
      <c r="S107" s="255"/>
      <c r="T107" s="256"/>
      <c r="AT107" s="257" t="s">
        <v>149</v>
      </c>
      <c r="AU107" s="257" t="s">
        <v>23</v>
      </c>
      <c r="AV107" s="12" t="s">
        <v>145</v>
      </c>
      <c r="AW107" s="12" t="s">
        <v>40</v>
      </c>
      <c r="AX107" s="12" t="s">
        <v>85</v>
      </c>
      <c r="AY107" s="257" t="s">
        <v>138</v>
      </c>
    </row>
    <row r="108" s="1" customFormat="1" ht="25.5" customHeight="1">
      <c r="B108" s="46"/>
      <c r="C108" s="221" t="s">
        <v>179</v>
      </c>
      <c r="D108" s="221" t="s">
        <v>140</v>
      </c>
      <c r="E108" s="222" t="s">
        <v>180</v>
      </c>
      <c r="F108" s="223" t="s">
        <v>181</v>
      </c>
      <c r="G108" s="224" t="s">
        <v>182</v>
      </c>
      <c r="H108" s="225">
        <v>3</v>
      </c>
      <c r="I108" s="226"/>
      <c r="J108" s="227">
        <f>ROUND(I108*H108,2)</f>
        <v>0</v>
      </c>
      <c r="K108" s="223" t="s">
        <v>144</v>
      </c>
      <c r="L108" s="72"/>
      <c r="M108" s="228" t="s">
        <v>42</v>
      </c>
      <c r="N108" s="229" t="s">
        <v>48</v>
      </c>
      <c r="O108" s="47"/>
      <c r="P108" s="230">
        <f>O108*H108</f>
        <v>0</v>
      </c>
      <c r="Q108" s="230">
        <v>0.00064999999999999997</v>
      </c>
      <c r="R108" s="230">
        <f>Q108*H108</f>
        <v>0.0019499999999999999</v>
      </c>
      <c r="S108" s="230">
        <v>0</v>
      </c>
      <c r="T108" s="231">
        <f>S108*H108</f>
        <v>0</v>
      </c>
      <c r="AR108" s="24" t="s">
        <v>145</v>
      </c>
      <c r="AT108" s="24" t="s">
        <v>140</v>
      </c>
      <c r="AU108" s="24" t="s">
        <v>23</v>
      </c>
      <c r="AY108" s="24" t="s">
        <v>138</v>
      </c>
      <c r="BE108" s="232">
        <f>IF(N108="základní",J108,0)</f>
        <v>0</v>
      </c>
      <c r="BF108" s="232">
        <f>IF(N108="snížená",J108,0)</f>
        <v>0</v>
      </c>
      <c r="BG108" s="232">
        <f>IF(N108="zákl. přenesená",J108,0)</f>
        <v>0</v>
      </c>
      <c r="BH108" s="232">
        <f>IF(N108="sníž. přenesená",J108,0)</f>
        <v>0</v>
      </c>
      <c r="BI108" s="232">
        <f>IF(N108="nulová",J108,0)</f>
        <v>0</v>
      </c>
      <c r="BJ108" s="24" t="s">
        <v>85</v>
      </c>
      <c r="BK108" s="232">
        <f>ROUND(I108*H108,2)</f>
        <v>0</v>
      </c>
      <c r="BL108" s="24" t="s">
        <v>145</v>
      </c>
      <c r="BM108" s="24" t="s">
        <v>183</v>
      </c>
    </row>
    <row r="109" s="1" customFormat="1">
      <c r="B109" s="46"/>
      <c r="C109" s="74"/>
      <c r="D109" s="233" t="s">
        <v>147</v>
      </c>
      <c r="E109" s="74"/>
      <c r="F109" s="234" t="s">
        <v>184</v>
      </c>
      <c r="G109" s="74"/>
      <c r="H109" s="74"/>
      <c r="I109" s="191"/>
      <c r="J109" s="74"/>
      <c r="K109" s="74"/>
      <c r="L109" s="72"/>
      <c r="M109" s="235"/>
      <c r="N109" s="47"/>
      <c r="O109" s="47"/>
      <c r="P109" s="47"/>
      <c r="Q109" s="47"/>
      <c r="R109" s="47"/>
      <c r="S109" s="47"/>
      <c r="T109" s="95"/>
      <c r="AT109" s="24" t="s">
        <v>147</v>
      </c>
      <c r="AU109" s="24" t="s">
        <v>23</v>
      </c>
    </row>
    <row r="110" s="1" customFormat="1" ht="25.5" customHeight="1">
      <c r="B110" s="46"/>
      <c r="C110" s="221" t="s">
        <v>185</v>
      </c>
      <c r="D110" s="221" t="s">
        <v>140</v>
      </c>
      <c r="E110" s="222" t="s">
        <v>186</v>
      </c>
      <c r="F110" s="223" t="s">
        <v>187</v>
      </c>
      <c r="G110" s="224" t="s">
        <v>182</v>
      </c>
      <c r="H110" s="225">
        <v>3</v>
      </c>
      <c r="I110" s="226"/>
      <c r="J110" s="227">
        <f>ROUND(I110*H110,2)</f>
        <v>0</v>
      </c>
      <c r="K110" s="223" t="s">
        <v>144</v>
      </c>
      <c r="L110" s="72"/>
      <c r="M110" s="228" t="s">
        <v>42</v>
      </c>
      <c r="N110" s="229" t="s">
        <v>48</v>
      </c>
      <c r="O110" s="47"/>
      <c r="P110" s="230">
        <f>O110*H110</f>
        <v>0</v>
      </c>
      <c r="Q110" s="230">
        <v>0</v>
      </c>
      <c r="R110" s="230">
        <f>Q110*H110</f>
        <v>0</v>
      </c>
      <c r="S110" s="230">
        <v>0</v>
      </c>
      <c r="T110" s="231">
        <f>S110*H110</f>
        <v>0</v>
      </c>
      <c r="AR110" s="24" t="s">
        <v>145</v>
      </c>
      <c r="AT110" s="24" t="s">
        <v>140</v>
      </c>
      <c r="AU110" s="24" t="s">
        <v>23</v>
      </c>
      <c r="AY110" s="24" t="s">
        <v>138</v>
      </c>
      <c r="BE110" s="232">
        <f>IF(N110="základní",J110,0)</f>
        <v>0</v>
      </c>
      <c r="BF110" s="232">
        <f>IF(N110="snížená",J110,0)</f>
        <v>0</v>
      </c>
      <c r="BG110" s="232">
        <f>IF(N110="zákl. přenesená",J110,0)</f>
        <v>0</v>
      </c>
      <c r="BH110" s="232">
        <f>IF(N110="sníž. přenesená",J110,0)</f>
        <v>0</v>
      </c>
      <c r="BI110" s="232">
        <f>IF(N110="nulová",J110,0)</f>
        <v>0</v>
      </c>
      <c r="BJ110" s="24" t="s">
        <v>85</v>
      </c>
      <c r="BK110" s="232">
        <f>ROUND(I110*H110,2)</f>
        <v>0</v>
      </c>
      <c r="BL110" s="24" t="s">
        <v>145</v>
      </c>
      <c r="BM110" s="24" t="s">
        <v>188</v>
      </c>
    </row>
    <row r="111" s="1" customFormat="1">
      <c r="B111" s="46"/>
      <c r="C111" s="74"/>
      <c r="D111" s="233" t="s">
        <v>147</v>
      </c>
      <c r="E111" s="74"/>
      <c r="F111" s="234" t="s">
        <v>184</v>
      </c>
      <c r="G111" s="74"/>
      <c r="H111" s="74"/>
      <c r="I111" s="191"/>
      <c r="J111" s="74"/>
      <c r="K111" s="74"/>
      <c r="L111" s="72"/>
      <c r="M111" s="235"/>
      <c r="N111" s="47"/>
      <c r="O111" s="47"/>
      <c r="P111" s="47"/>
      <c r="Q111" s="47"/>
      <c r="R111" s="47"/>
      <c r="S111" s="47"/>
      <c r="T111" s="95"/>
      <c r="AT111" s="24" t="s">
        <v>147</v>
      </c>
      <c r="AU111" s="24" t="s">
        <v>23</v>
      </c>
    </row>
    <row r="112" s="1" customFormat="1" ht="25.5" customHeight="1">
      <c r="B112" s="46"/>
      <c r="C112" s="221" t="s">
        <v>189</v>
      </c>
      <c r="D112" s="221" t="s">
        <v>140</v>
      </c>
      <c r="E112" s="222" t="s">
        <v>190</v>
      </c>
      <c r="F112" s="223" t="s">
        <v>191</v>
      </c>
      <c r="G112" s="224" t="s">
        <v>143</v>
      </c>
      <c r="H112" s="225">
        <v>18</v>
      </c>
      <c r="I112" s="226"/>
      <c r="J112" s="227">
        <f>ROUND(I112*H112,2)</f>
        <v>0</v>
      </c>
      <c r="K112" s="223" t="s">
        <v>144</v>
      </c>
      <c r="L112" s="72"/>
      <c r="M112" s="228" t="s">
        <v>42</v>
      </c>
      <c r="N112" s="229" t="s">
        <v>48</v>
      </c>
      <c r="O112" s="47"/>
      <c r="P112" s="230">
        <f>O112*H112</f>
        <v>0</v>
      </c>
      <c r="Q112" s="230">
        <v>0.00064000000000000005</v>
      </c>
      <c r="R112" s="230">
        <f>Q112*H112</f>
        <v>0.011520000000000001</v>
      </c>
      <c r="S112" s="230">
        <v>0</v>
      </c>
      <c r="T112" s="231">
        <f>S112*H112</f>
        <v>0</v>
      </c>
      <c r="AR112" s="24" t="s">
        <v>145</v>
      </c>
      <c r="AT112" s="24" t="s">
        <v>140</v>
      </c>
      <c r="AU112" s="24" t="s">
        <v>23</v>
      </c>
      <c r="AY112" s="24" t="s">
        <v>138</v>
      </c>
      <c r="BE112" s="232">
        <f>IF(N112="základní",J112,0)</f>
        <v>0</v>
      </c>
      <c r="BF112" s="232">
        <f>IF(N112="snížená",J112,0)</f>
        <v>0</v>
      </c>
      <c r="BG112" s="232">
        <f>IF(N112="zákl. přenesená",J112,0)</f>
        <v>0</v>
      </c>
      <c r="BH112" s="232">
        <f>IF(N112="sníž. přenesená",J112,0)</f>
        <v>0</v>
      </c>
      <c r="BI112" s="232">
        <f>IF(N112="nulová",J112,0)</f>
        <v>0</v>
      </c>
      <c r="BJ112" s="24" t="s">
        <v>85</v>
      </c>
      <c r="BK112" s="232">
        <f>ROUND(I112*H112,2)</f>
        <v>0</v>
      </c>
      <c r="BL112" s="24" t="s">
        <v>145</v>
      </c>
      <c r="BM112" s="24" t="s">
        <v>192</v>
      </c>
    </row>
    <row r="113" s="1" customFormat="1">
      <c r="B113" s="46"/>
      <c r="C113" s="74"/>
      <c r="D113" s="233" t="s">
        <v>147</v>
      </c>
      <c r="E113" s="74"/>
      <c r="F113" s="234" t="s">
        <v>184</v>
      </c>
      <c r="G113" s="74"/>
      <c r="H113" s="74"/>
      <c r="I113" s="191"/>
      <c r="J113" s="74"/>
      <c r="K113" s="74"/>
      <c r="L113" s="72"/>
      <c r="M113" s="235"/>
      <c r="N113" s="47"/>
      <c r="O113" s="47"/>
      <c r="P113" s="47"/>
      <c r="Q113" s="47"/>
      <c r="R113" s="47"/>
      <c r="S113" s="47"/>
      <c r="T113" s="95"/>
      <c r="AT113" s="24" t="s">
        <v>147</v>
      </c>
      <c r="AU113" s="24" t="s">
        <v>23</v>
      </c>
    </row>
    <row r="114" s="11" customFormat="1">
      <c r="B114" s="236"/>
      <c r="C114" s="237"/>
      <c r="D114" s="233" t="s">
        <v>149</v>
      </c>
      <c r="E114" s="238" t="s">
        <v>42</v>
      </c>
      <c r="F114" s="239" t="s">
        <v>193</v>
      </c>
      <c r="G114" s="237"/>
      <c r="H114" s="240">
        <v>18</v>
      </c>
      <c r="I114" s="241"/>
      <c r="J114" s="237"/>
      <c r="K114" s="237"/>
      <c r="L114" s="242"/>
      <c r="M114" s="243"/>
      <c r="N114" s="244"/>
      <c r="O114" s="244"/>
      <c r="P114" s="244"/>
      <c r="Q114" s="244"/>
      <c r="R114" s="244"/>
      <c r="S114" s="244"/>
      <c r="T114" s="245"/>
      <c r="AT114" s="246" t="s">
        <v>149</v>
      </c>
      <c r="AU114" s="246" t="s">
        <v>23</v>
      </c>
      <c r="AV114" s="11" t="s">
        <v>23</v>
      </c>
      <c r="AW114" s="11" t="s">
        <v>40</v>
      </c>
      <c r="AX114" s="11" t="s">
        <v>77</v>
      </c>
      <c r="AY114" s="246" t="s">
        <v>138</v>
      </c>
    </row>
    <row r="115" s="12" customFormat="1">
      <c r="B115" s="247"/>
      <c r="C115" s="248"/>
      <c r="D115" s="233" t="s">
        <v>149</v>
      </c>
      <c r="E115" s="249" t="s">
        <v>42</v>
      </c>
      <c r="F115" s="250" t="s">
        <v>151</v>
      </c>
      <c r="G115" s="248"/>
      <c r="H115" s="251">
        <v>18</v>
      </c>
      <c r="I115" s="252"/>
      <c r="J115" s="248"/>
      <c r="K115" s="248"/>
      <c r="L115" s="253"/>
      <c r="M115" s="254"/>
      <c r="N115" s="255"/>
      <c r="O115" s="255"/>
      <c r="P115" s="255"/>
      <c r="Q115" s="255"/>
      <c r="R115" s="255"/>
      <c r="S115" s="255"/>
      <c r="T115" s="256"/>
      <c r="AT115" s="257" t="s">
        <v>149</v>
      </c>
      <c r="AU115" s="257" t="s">
        <v>23</v>
      </c>
      <c r="AV115" s="12" t="s">
        <v>145</v>
      </c>
      <c r="AW115" s="12" t="s">
        <v>40</v>
      </c>
      <c r="AX115" s="12" t="s">
        <v>85</v>
      </c>
      <c r="AY115" s="257" t="s">
        <v>138</v>
      </c>
    </row>
    <row r="116" s="1" customFormat="1" ht="25.5" customHeight="1">
      <c r="B116" s="46"/>
      <c r="C116" s="221" t="s">
        <v>194</v>
      </c>
      <c r="D116" s="221" t="s">
        <v>140</v>
      </c>
      <c r="E116" s="222" t="s">
        <v>195</v>
      </c>
      <c r="F116" s="223" t="s">
        <v>196</v>
      </c>
      <c r="G116" s="224" t="s">
        <v>143</v>
      </c>
      <c r="H116" s="225">
        <v>18</v>
      </c>
      <c r="I116" s="226"/>
      <c r="J116" s="227">
        <f>ROUND(I116*H116,2)</f>
        <v>0</v>
      </c>
      <c r="K116" s="223" t="s">
        <v>144</v>
      </c>
      <c r="L116" s="72"/>
      <c r="M116" s="228" t="s">
        <v>42</v>
      </c>
      <c r="N116" s="229" t="s">
        <v>48</v>
      </c>
      <c r="O116" s="47"/>
      <c r="P116" s="230">
        <f>O116*H116</f>
        <v>0</v>
      </c>
      <c r="Q116" s="230">
        <v>0</v>
      </c>
      <c r="R116" s="230">
        <f>Q116*H116</f>
        <v>0</v>
      </c>
      <c r="S116" s="230">
        <v>0</v>
      </c>
      <c r="T116" s="231">
        <f>S116*H116</f>
        <v>0</v>
      </c>
      <c r="AR116" s="24" t="s">
        <v>145</v>
      </c>
      <c r="AT116" s="24" t="s">
        <v>140</v>
      </c>
      <c r="AU116" s="24" t="s">
        <v>23</v>
      </c>
      <c r="AY116" s="24" t="s">
        <v>138</v>
      </c>
      <c r="BE116" s="232">
        <f>IF(N116="základní",J116,0)</f>
        <v>0</v>
      </c>
      <c r="BF116" s="232">
        <f>IF(N116="snížená",J116,0)</f>
        <v>0</v>
      </c>
      <c r="BG116" s="232">
        <f>IF(N116="zákl. přenesená",J116,0)</f>
        <v>0</v>
      </c>
      <c r="BH116" s="232">
        <f>IF(N116="sníž. přenesená",J116,0)</f>
        <v>0</v>
      </c>
      <c r="BI116" s="232">
        <f>IF(N116="nulová",J116,0)</f>
        <v>0</v>
      </c>
      <c r="BJ116" s="24" t="s">
        <v>85</v>
      </c>
      <c r="BK116" s="232">
        <f>ROUND(I116*H116,2)</f>
        <v>0</v>
      </c>
      <c r="BL116" s="24" t="s">
        <v>145</v>
      </c>
      <c r="BM116" s="24" t="s">
        <v>197</v>
      </c>
    </row>
    <row r="117" s="1" customFormat="1">
      <c r="B117" s="46"/>
      <c r="C117" s="74"/>
      <c r="D117" s="233" t="s">
        <v>147</v>
      </c>
      <c r="E117" s="74"/>
      <c r="F117" s="234" t="s">
        <v>184</v>
      </c>
      <c r="G117" s="74"/>
      <c r="H117" s="74"/>
      <c r="I117" s="191"/>
      <c r="J117" s="74"/>
      <c r="K117" s="74"/>
      <c r="L117" s="72"/>
      <c r="M117" s="235"/>
      <c r="N117" s="47"/>
      <c r="O117" s="47"/>
      <c r="P117" s="47"/>
      <c r="Q117" s="47"/>
      <c r="R117" s="47"/>
      <c r="S117" s="47"/>
      <c r="T117" s="95"/>
      <c r="AT117" s="24" t="s">
        <v>147</v>
      </c>
      <c r="AU117" s="24" t="s">
        <v>23</v>
      </c>
    </row>
    <row r="118" s="1" customFormat="1" ht="25.5" customHeight="1">
      <c r="B118" s="46"/>
      <c r="C118" s="221" t="s">
        <v>198</v>
      </c>
      <c r="D118" s="221" t="s">
        <v>140</v>
      </c>
      <c r="E118" s="222" t="s">
        <v>199</v>
      </c>
      <c r="F118" s="223" t="s">
        <v>200</v>
      </c>
      <c r="G118" s="224" t="s">
        <v>154</v>
      </c>
      <c r="H118" s="225">
        <v>154.59999999999999</v>
      </c>
      <c r="I118" s="226"/>
      <c r="J118" s="227">
        <f>ROUND(I118*H118,2)</f>
        <v>0</v>
      </c>
      <c r="K118" s="223" t="s">
        <v>144</v>
      </c>
      <c r="L118" s="72"/>
      <c r="M118" s="228" t="s">
        <v>42</v>
      </c>
      <c r="N118" s="229" t="s">
        <v>48</v>
      </c>
      <c r="O118" s="47"/>
      <c r="P118" s="230">
        <f>O118*H118</f>
        <v>0</v>
      </c>
      <c r="Q118" s="230">
        <v>0.00010000000000000001</v>
      </c>
      <c r="R118" s="230">
        <f>Q118*H118</f>
        <v>0.01546</v>
      </c>
      <c r="S118" s="230">
        <v>0</v>
      </c>
      <c r="T118" s="231">
        <f>S118*H118</f>
        <v>0</v>
      </c>
      <c r="AR118" s="24" t="s">
        <v>145</v>
      </c>
      <c r="AT118" s="24" t="s">
        <v>140</v>
      </c>
      <c r="AU118" s="24" t="s">
        <v>23</v>
      </c>
      <c r="AY118" s="24" t="s">
        <v>138</v>
      </c>
      <c r="BE118" s="232">
        <f>IF(N118="základní",J118,0)</f>
        <v>0</v>
      </c>
      <c r="BF118" s="232">
        <f>IF(N118="snížená",J118,0)</f>
        <v>0</v>
      </c>
      <c r="BG118" s="232">
        <f>IF(N118="zákl. přenesená",J118,0)</f>
        <v>0</v>
      </c>
      <c r="BH118" s="232">
        <f>IF(N118="sníž. přenesená",J118,0)</f>
        <v>0</v>
      </c>
      <c r="BI118" s="232">
        <f>IF(N118="nulová",J118,0)</f>
        <v>0</v>
      </c>
      <c r="BJ118" s="24" t="s">
        <v>85</v>
      </c>
      <c r="BK118" s="232">
        <f>ROUND(I118*H118,2)</f>
        <v>0</v>
      </c>
      <c r="BL118" s="24" t="s">
        <v>145</v>
      </c>
      <c r="BM118" s="24" t="s">
        <v>201</v>
      </c>
    </row>
    <row r="119" s="1" customFormat="1">
      <c r="B119" s="46"/>
      <c r="C119" s="74"/>
      <c r="D119" s="233" t="s">
        <v>147</v>
      </c>
      <c r="E119" s="74"/>
      <c r="F119" s="234" t="s">
        <v>184</v>
      </c>
      <c r="G119" s="74"/>
      <c r="H119" s="74"/>
      <c r="I119" s="191"/>
      <c r="J119" s="74"/>
      <c r="K119" s="74"/>
      <c r="L119" s="72"/>
      <c r="M119" s="235"/>
      <c r="N119" s="47"/>
      <c r="O119" s="47"/>
      <c r="P119" s="47"/>
      <c r="Q119" s="47"/>
      <c r="R119" s="47"/>
      <c r="S119" s="47"/>
      <c r="T119" s="95"/>
      <c r="AT119" s="24" t="s">
        <v>147</v>
      </c>
      <c r="AU119" s="24" t="s">
        <v>23</v>
      </c>
    </row>
    <row r="120" s="11" customFormat="1">
      <c r="B120" s="236"/>
      <c r="C120" s="237"/>
      <c r="D120" s="233" t="s">
        <v>149</v>
      </c>
      <c r="E120" s="238" t="s">
        <v>42</v>
      </c>
      <c r="F120" s="239" t="s">
        <v>202</v>
      </c>
      <c r="G120" s="237"/>
      <c r="H120" s="240">
        <v>154.59999999999999</v>
      </c>
      <c r="I120" s="241"/>
      <c r="J120" s="237"/>
      <c r="K120" s="237"/>
      <c r="L120" s="242"/>
      <c r="M120" s="243"/>
      <c r="N120" s="244"/>
      <c r="O120" s="244"/>
      <c r="P120" s="244"/>
      <c r="Q120" s="244"/>
      <c r="R120" s="244"/>
      <c r="S120" s="244"/>
      <c r="T120" s="245"/>
      <c r="AT120" s="246" t="s">
        <v>149</v>
      </c>
      <c r="AU120" s="246" t="s">
        <v>23</v>
      </c>
      <c r="AV120" s="11" t="s">
        <v>23</v>
      </c>
      <c r="AW120" s="11" t="s">
        <v>40</v>
      </c>
      <c r="AX120" s="11" t="s">
        <v>77</v>
      </c>
      <c r="AY120" s="246" t="s">
        <v>138</v>
      </c>
    </row>
    <row r="121" s="12" customFormat="1">
      <c r="B121" s="247"/>
      <c r="C121" s="248"/>
      <c r="D121" s="233" t="s">
        <v>149</v>
      </c>
      <c r="E121" s="249" t="s">
        <v>42</v>
      </c>
      <c r="F121" s="250" t="s">
        <v>151</v>
      </c>
      <c r="G121" s="248"/>
      <c r="H121" s="251">
        <v>154.59999999999999</v>
      </c>
      <c r="I121" s="252"/>
      <c r="J121" s="248"/>
      <c r="K121" s="248"/>
      <c r="L121" s="253"/>
      <c r="M121" s="254"/>
      <c r="N121" s="255"/>
      <c r="O121" s="255"/>
      <c r="P121" s="255"/>
      <c r="Q121" s="255"/>
      <c r="R121" s="255"/>
      <c r="S121" s="255"/>
      <c r="T121" s="256"/>
      <c r="AT121" s="257" t="s">
        <v>149</v>
      </c>
      <c r="AU121" s="257" t="s">
        <v>23</v>
      </c>
      <c r="AV121" s="12" t="s">
        <v>145</v>
      </c>
      <c r="AW121" s="12" t="s">
        <v>40</v>
      </c>
      <c r="AX121" s="12" t="s">
        <v>85</v>
      </c>
      <c r="AY121" s="257" t="s">
        <v>138</v>
      </c>
    </row>
    <row r="122" s="1" customFormat="1" ht="25.5" customHeight="1">
      <c r="B122" s="46"/>
      <c r="C122" s="221" t="s">
        <v>203</v>
      </c>
      <c r="D122" s="221" t="s">
        <v>140</v>
      </c>
      <c r="E122" s="222" t="s">
        <v>204</v>
      </c>
      <c r="F122" s="223" t="s">
        <v>205</v>
      </c>
      <c r="G122" s="224" t="s">
        <v>154</v>
      </c>
      <c r="H122" s="225">
        <v>154.59999999999999</v>
      </c>
      <c r="I122" s="226"/>
      <c r="J122" s="227">
        <f>ROUND(I122*H122,2)</f>
        <v>0</v>
      </c>
      <c r="K122" s="223" t="s">
        <v>144</v>
      </c>
      <c r="L122" s="72"/>
      <c r="M122" s="228" t="s">
        <v>42</v>
      </c>
      <c r="N122" s="229" t="s">
        <v>48</v>
      </c>
      <c r="O122" s="47"/>
      <c r="P122" s="230">
        <f>O122*H122</f>
        <v>0</v>
      </c>
      <c r="Q122" s="230">
        <v>0</v>
      </c>
      <c r="R122" s="230">
        <f>Q122*H122</f>
        <v>0</v>
      </c>
      <c r="S122" s="230">
        <v>0</v>
      </c>
      <c r="T122" s="231">
        <f>S122*H122</f>
        <v>0</v>
      </c>
      <c r="AR122" s="24" t="s">
        <v>145</v>
      </c>
      <c r="AT122" s="24" t="s">
        <v>140</v>
      </c>
      <c r="AU122" s="24" t="s">
        <v>23</v>
      </c>
      <c r="AY122" s="24" t="s">
        <v>138</v>
      </c>
      <c r="BE122" s="232">
        <f>IF(N122="základní",J122,0)</f>
        <v>0</v>
      </c>
      <c r="BF122" s="232">
        <f>IF(N122="snížená",J122,0)</f>
        <v>0</v>
      </c>
      <c r="BG122" s="232">
        <f>IF(N122="zákl. přenesená",J122,0)</f>
        <v>0</v>
      </c>
      <c r="BH122" s="232">
        <f>IF(N122="sníž. přenesená",J122,0)</f>
        <v>0</v>
      </c>
      <c r="BI122" s="232">
        <f>IF(N122="nulová",J122,0)</f>
        <v>0</v>
      </c>
      <c r="BJ122" s="24" t="s">
        <v>85</v>
      </c>
      <c r="BK122" s="232">
        <f>ROUND(I122*H122,2)</f>
        <v>0</v>
      </c>
      <c r="BL122" s="24" t="s">
        <v>145</v>
      </c>
      <c r="BM122" s="24" t="s">
        <v>206</v>
      </c>
    </row>
    <row r="123" s="1" customFormat="1">
      <c r="B123" s="46"/>
      <c r="C123" s="74"/>
      <c r="D123" s="233" t="s">
        <v>147</v>
      </c>
      <c r="E123" s="74"/>
      <c r="F123" s="234" t="s">
        <v>184</v>
      </c>
      <c r="G123" s="74"/>
      <c r="H123" s="74"/>
      <c r="I123" s="191"/>
      <c r="J123" s="74"/>
      <c r="K123" s="74"/>
      <c r="L123" s="72"/>
      <c r="M123" s="235"/>
      <c r="N123" s="47"/>
      <c r="O123" s="47"/>
      <c r="P123" s="47"/>
      <c r="Q123" s="47"/>
      <c r="R123" s="47"/>
      <c r="S123" s="47"/>
      <c r="T123" s="95"/>
      <c r="AT123" s="24" t="s">
        <v>147</v>
      </c>
      <c r="AU123" s="24" t="s">
        <v>23</v>
      </c>
    </row>
    <row r="124" s="1" customFormat="1" ht="38.25" customHeight="1">
      <c r="B124" s="46"/>
      <c r="C124" s="221" t="s">
        <v>207</v>
      </c>
      <c r="D124" s="221" t="s">
        <v>140</v>
      </c>
      <c r="E124" s="222" t="s">
        <v>208</v>
      </c>
      <c r="F124" s="223" t="s">
        <v>209</v>
      </c>
      <c r="G124" s="224" t="s">
        <v>210</v>
      </c>
      <c r="H124" s="225">
        <v>4</v>
      </c>
      <c r="I124" s="226"/>
      <c r="J124" s="227">
        <f>ROUND(I124*H124,2)</f>
        <v>0</v>
      </c>
      <c r="K124" s="223" t="s">
        <v>144</v>
      </c>
      <c r="L124" s="72"/>
      <c r="M124" s="228" t="s">
        <v>42</v>
      </c>
      <c r="N124" s="229" t="s">
        <v>48</v>
      </c>
      <c r="O124" s="47"/>
      <c r="P124" s="230">
        <f>O124*H124</f>
        <v>0</v>
      </c>
      <c r="Q124" s="230">
        <v>0</v>
      </c>
      <c r="R124" s="230">
        <f>Q124*H124</f>
        <v>0</v>
      </c>
      <c r="S124" s="230">
        <v>0</v>
      </c>
      <c r="T124" s="231">
        <f>S124*H124</f>
        <v>0</v>
      </c>
      <c r="AR124" s="24" t="s">
        <v>145</v>
      </c>
      <c r="AT124" s="24" t="s">
        <v>140</v>
      </c>
      <c r="AU124" s="24" t="s">
        <v>23</v>
      </c>
      <c r="AY124" s="24" t="s">
        <v>138</v>
      </c>
      <c r="BE124" s="232">
        <f>IF(N124="základní",J124,0)</f>
        <v>0</v>
      </c>
      <c r="BF124" s="232">
        <f>IF(N124="snížená",J124,0)</f>
        <v>0</v>
      </c>
      <c r="BG124" s="232">
        <f>IF(N124="zákl. přenesená",J124,0)</f>
        <v>0</v>
      </c>
      <c r="BH124" s="232">
        <f>IF(N124="sníž. přenesená",J124,0)</f>
        <v>0</v>
      </c>
      <c r="BI124" s="232">
        <f>IF(N124="nulová",J124,0)</f>
        <v>0</v>
      </c>
      <c r="BJ124" s="24" t="s">
        <v>85</v>
      </c>
      <c r="BK124" s="232">
        <f>ROUND(I124*H124,2)</f>
        <v>0</v>
      </c>
      <c r="BL124" s="24" t="s">
        <v>145</v>
      </c>
      <c r="BM124" s="24" t="s">
        <v>211</v>
      </c>
    </row>
    <row r="125" s="1" customFormat="1">
      <c r="B125" s="46"/>
      <c r="C125" s="74"/>
      <c r="D125" s="233" t="s">
        <v>147</v>
      </c>
      <c r="E125" s="74"/>
      <c r="F125" s="234" t="s">
        <v>212</v>
      </c>
      <c r="G125" s="74"/>
      <c r="H125" s="74"/>
      <c r="I125" s="191"/>
      <c r="J125" s="74"/>
      <c r="K125" s="74"/>
      <c r="L125" s="72"/>
      <c r="M125" s="235"/>
      <c r="N125" s="47"/>
      <c r="O125" s="47"/>
      <c r="P125" s="47"/>
      <c r="Q125" s="47"/>
      <c r="R125" s="47"/>
      <c r="S125" s="47"/>
      <c r="T125" s="95"/>
      <c r="AT125" s="24" t="s">
        <v>147</v>
      </c>
      <c r="AU125" s="24" t="s">
        <v>23</v>
      </c>
    </row>
    <row r="126" s="11" customFormat="1">
      <c r="B126" s="236"/>
      <c r="C126" s="237"/>
      <c r="D126" s="233" t="s">
        <v>149</v>
      </c>
      <c r="E126" s="238" t="s">
        <v>42</v>
      </c>
      <c r="F126" s="239" t="s">
        <v>213</v>
      </c>
      <c r="G126" s="237"/>
      <c r="H126" s="240">
        <v>4</v>
      </c>
      <c r="I126" s="241"/>
      <c r="J126" s="237"/>
      <c r="K126" s="237"/>
      <c r="L126" s="242"/>
      <c r="M126" s="243"/>
      <c r="N126" s="244"/>
      <c r="O126" s="244"/>
      <c r="P126" s="244"/>
      <c r="Q126" s="244"/>
      <c r="R126" s="244"/>
      <c r="S126" s="244"/>
      <c r="T126" s="245"/>
      <c r="AT126" s="246" t="s">
        <v>149</v>
      </c>
      <c r="AU126" s="246" t="s">
        <v>23</v>
      </c>
      <c r="AV126" s="11" t="s">
        <v>23</v>
      </c>
      <c r="AW126" s="11" t="s">
        <v>40</v>
      </c>
      <c r="AX126" s="11" t="s">
        <v>77</v>
      </c>
      <c r="AY126" s="246" t="s">
        <v>138</v>
      </c>
    </row>
    <row r="127" s="12" customFormat="1">
      <c r="B127" s="247"/>
      <c r="C127" s="248"/>
      <c r="D127" s="233" t="s">
        <v>149</v>
      </c>
      <c r="E127" s="249" t="s">
        <v>42</v>
      </c>
      <c r="F127" s="250" t="s">
        <v>151</v>
      </c>
      <c r="G127" s="248"/>
      <c r="H127" s="251">
        <v>4</v>
      </c>
      <c r="I127" s="252"/>
      <c r="J127" s="248"/>
      <c r="K127" s="248"/>
      <c r="L127" s="253"/>
      <c r="M127" s="254"/>
      <c r="N127" s="255"/>
      <c r="O127" s="255"/>
      <c r="P127" s="255"/>
      <c r="Q127" s="255"/>
      <c r="R127" s="255"/>
      <c r="S127" s="255"/>
      <c r="T127" s="256"/>
      <c r="AT127" s="257" t="s">
        <v>149</v>
      </c>
      <c r="AU127" s="257" t="s">
        <v>23</v>
      </c>
      <c r="AV127" s="12" t="s">
        <v>145</v>
      </c>
      <c r="AW127" s="12" t="s">
        <v>40</v>
      </c>
      <c r="AX127" s="12" t="s">
        <v>85</v>
      </c>
      <c r="AY127" s="257" t="s">
        <v>138</v>
      </c>
    </row>
    <row r="128" s="1" customFormat="1" ht="25.5" customHeight="1">
      <c r="B128" s="46"/>
      <c r="C128" s="221" t="s">
        <v>214</v>
      </c>
      <c r="D128" s="221" t="s">
        <v>140</v>
      </c>
      <c r="E128" s="222" t="s">
        <v>215</v>
      </c>
      <c r="F128" s="223" t="s">
        <v>216</v>
      </c>
      <c r="G128" s="224" t="s">
        <v>210</v>
      </c>
      <c r="H128" s="225">
        <v>55.560000000000002</v>
      </c>
      <c r="I128" s="226"/>
      <c r="J128" s="227">
        <f>ROUND(I128*H128,2)</f>
        <v>0</v>
      </c>
      <c r="K128" s="223" t="s">
        <v>144</v>
      </c>
      <c r="L128" s="72"/>
      <c r="M128" s="228" t="s">
        <v>42</v>
      </c>
      <c r="N128" s="229" t="s">
        <v>48</v>
      </c>
      <c r="O128" s="47"/>
      <c r="P128" s="230">
        <f>O128*H128</f>
        <v>0</v>
      </c>
      <c r="Q128" s="230">
        <v>0</v>
      </c>
      <c r="R128" s="230">
        <f>Q128*H128</f>
        <v>0</v>
      </c>
      <c r="S128" s="230">
        <v>0</v>
      </c>
      <c r="T128" s="231">
        <f>S128*H128</f>
        <v>0</v>
      </c>
      <c r="AR128" s="24" t="s">
        <v>145</v>
      </c>
      <c r="AT128" s="24" t="s">
        <v>140</v>
      </c>
      <c r="AU128" s="24" t="s">
        <v>23</v>
      </c>
      <c r="AY128" s="24" t="s">
        <v>138</v>
      </c>
      <c r="BE128" s="232">
        <f>IF(N128="základní",J128,0)</f>
        <v>0</v>
      </c>
      <c r="BF128" s="232">
        <f>IF(N128="snížená",J128,0)</f>
        <v>0</v>
      </c>
      <c r="BG128" s="232">
        <f>IF(N128="zákl. přenesená",J128,0)</f>
        <v>0</v>
      </c>
      <c r="BH128" s="232">
        <f>IF(N128="sníž. přenesená",J128,0)</f>
        <v>0</v>
      </c>
      <c r="BI128" s="232">
        <f>IF(N128="nulová",J128,0)</f>
        <v>0</v>
      </c>
      <c r="BJ128" s="24" t="s">
        <v>85</v>
      </c>
      <c r="BK128" s="232">
        <f>ROUND(I128*H128,2)</f>
        <v>0</v>
      </c>
      <c r="BL128" s="24" t="s">
        <v>145</v>
      </c>
      <c r="BM128" s="24" t="s">
        <v>217</v>
      </c>
    </row>
    <row r="129" s="1" customFormat="1">
      <c r="B129" s="46"/>
      <c r="C129" s="74"/>
      <c r="D129" s="233" t="s">
        <v>147</v>
      </c>
      <c r="E129" s="74"/>
      <c r="F129" s="234" t="s">
        <v>218</v>
      </c>
      <c r="G129" s="74"/>
      <c r="H129" s="74"/>
      <c r="I129" s="191"/>
      <c r="J129" s="74"/>
      <c r="K129" s="74"/>
      <c r="L129" s="72"/>
      <c r="M129" s="235"/>
      <c r="N129" s="47"/>
      <c r="O129" s="47"/>
      <c r="P129" s="47"/>
      <c r="Q129" s="47"/>
      <c r="R129" s="47"/>
      <c r="S129" s="47"/>
      <c r="T129" s="95"/>
      <c r="AT129" s="24" t="s">
        <v>147</v>
      </c>
      <c r="AU129" s="24" t="s">
        <v>23</v>
      </c>
    </row>
    <row r="130" s="11" customFormat="1">
      <c r="B130" s="236"/>
      <c r="C130" s="237"/>
      <c r="D130" s="233" t="s">
        <v>149</v>
      </c>
      <c r="E130" s="238" t="s">
        <v>42</v>
      </c>
      <c r="F130" s="239" t="s">
        <v>219</v>
      </c>
      <c r="G130" s="237"/>
      <c r="H130" s="240">
        <v>12</v>
      </c>
      <c r="I130" s="241"/>
      <c r="J130" s="237"/>
      <c r="K130" s="237"/>
      <c r="L130" s="242"/>
      <c r="M130" s="243"/>
      <c r="N130" s="244"/>
      <c r="O130" s="244"/>
      <c r="P130" s="244"/>
      <c r="Q130" s="244"/>
      <c r="R130" s="244"/>
      <c r="S130" s="244"/>
      <c r="T130" s="245"/>
      <c r="AT130" s="246" t="s">
        <v>149</v>
      </c>
      <c r="AU130" s="246" t="s">
        <v>23</v>
      </c>
      <c r="AV130" s="11" t="s">
        <v>23</v>
      </c>
      <c r="AW130" s="11" t="s">
        <v>40</v>
      </c>
      <c r="AX130" s="11" t="s">
        <v>77</v>
      </c>
      <c r="AY130" s="246" t="s">
        <v>138</v>
      </c>
    </row>
    <row r="131" s="11" customFormat="1">
      <c r="B131" s="236"/>
      <c r="C131" s="237"/>
      <c r="D131" s="233" t="s">
        <v>149</v>
      </c>
      <c r="E131" s="238" t="s">
        <v>42</v>
      </c>
      <c r="F131" s="239" t="s">
        <v>220</v>
      </c>
      <c r="G131" s="237"/>
      <c r="H131" s="240">
        <v>43.560000000000002</v>
      </c>
      <c r="I131" s="241"/>
      <c r="J131" s="237"/>
      <c r="K131" s="237"/>
      <c r="L131" s="242"/>
      <c r="M131" s="243"/>
      <c r="N131" s="244"/>
      <c r="O131" s="244"/>
      <c r="P131" s="244"/>
      <c r="Q131" s="244"/>
      <c r="R131" s="244"/>
      <c r="S131" s="244"/>
      <c r="T131" s="245"/>
      <c r="AT131" s="246" t="s">
        <v>149</v>
      </c>
      <c r="AU131" s="246" t="s">
        <v>23</v>
      </c>
      <c r="AV131" s="11" t="s">
        <v>23</v>
      </c>
      <c r="AW131" s="11" t="s">
        <v>40</v>
      </c>
      <c r="AX131" s="11" t="s">
        <v>77</v>
      </c>
      <c r="AY131" s="246" t="s">
        <v>138</v>
      </c>
    </row>
    <row r="132" s="12" customFormat="1">
      <c r="B132" s="247"/>
      <c r="C132" s="248"/>
      <c r="D132" s="233" t="s">
        <v>149</v>
      </c>
      <c r="E132" s="249" t="s">
        <v>42</v>
      </c>
      <c r="F132" s="250" t="s">
        <v>151</v>
      </c>
      <c r="G132" s="248"/>
      <c r="H132" s="251">
        <v>55.560000000000002</v>
      </c>
      <c r="I132" s="252"/>
      <c r="J132" s="248"/>
      <c r="K132" s="248"/>
      <c r="L132" s="253"/>
      <c r="M132" s="254"/>
      <c r="N132" s="255"/>
      <c r="O132" s="255"/>
      <c r="P132" s="255"/>
      <c r="Q132" s="255"/>
      <c r="R132" s="255"/>
      <c r="S132" s="255"/>
      <c r="T132" s="256"/>
      <c r="AT132" s="257" t="s">
        <v>149</v>
      </c>
      <c r="AU132" s="257" t="s">
        <v>23</v>
      </c>
      <c r="AV132" s="12" t="s">
        <v>145</v>
      </c>
      <c r="AW132" s="12" t="s">
        <v>40</v>
      </c>
      <c r="AX132" s="12" t="s">
        <v>85</v>
      </c>
      <c r="AY132" s="257" t="s">
        <v>138</v>
      </c>
    </row>
    <row r="133" s="1" customFormat="1" ht="38.25" customHeight="1">
      <c r="B133" s="46"/>
      <c r="C133" s="221" t="s">
        <v>10</v>
      </c>
      <c r="D133" s="221" t="s">
        <v>140</v>
      </c>
      <c r="E133" s="222" t="s">
        <v>221</v>
      </c>
      <c r="F133" s="223" t="s">
        <v>222</v>
      </c>
      <c r="G133" s="224" t="s">
        <v>210</v>
      </c>
      <c r="H133" s="225">
        <v>115.122</v>
      </c>
      <c r="I133" s="226"/>
      <c r="J133" s="227">
        <f>ROUND(I133*H133,2)</f>
        <v>0</v>
      </c>
      <c r="K133" s="223" t="s">
        <v>144</v>
      </c>
      <c r="L133" s="72"/>
      <c r="M133" s="228" t="s">
        <v>42</v>
      </c>
      <c r="N133" s="229" t="s">
        <v>48</v>
      </c>
      <c r="O133" s="47"/>
      <c r="P133" s="230">
        <f>O133*H133</f>
        <v>0</v>
      </c>
      <c r="Q133" s="230">
        <v>0</v>
      </c>
      <c r="R133" s="230">
        <f>Q133*H133</f>
        <v>0</v>
      </c>
      <c r="S133" s="230">
        <v>0</v>
      </c>
      <c r="T133" s="231">
        <f>S133*H133</f>
        <v>0</v>
      </c>
      <c r="AR133" s="24" t="s">
        <v>145</v>
      </c>
      <c r="AT133" s="24" t="s">
        <v>140</v>
      </c>
      <c r="AU133" s="24" t="s">
        <v>23</v>
      </c>
      <c r="AY133" s="24" t="s">
        <v>138</v>
      </c>
      <c r="BE133" s="232">
        <f>IF(N133="základní",J133,0)</f>
        <v>0</v>
      </c>
      <c r="BF133" s="232">
        <f>IF(N133="snížená",J133,0)</f>
        <v>0</v>
      </c>
      <c r="BG133" s="232">
        <f>IF(N133="zákl. přenesená",J133,0)</f>
        <v>0</v>
      </c>
      <c r="BH133" s="232">
        <f>IF(N133="sníž. přenesená",J133,0)</f>
        <v>0</v>
      </c>
      <c r="BI133" s="232">
        <f>IF(N133="nulová",J133,0)</f>
        <v>0</v>
      </c>
      <c r="BJ133" s="24" t="s">
        <v>85</v>
      </c>
      <c r="BK133" s="232">
        <f>ROUND(I133*H133,2)</f>
        <v>0</v>
      </c>
      <c r="BL133" s="24" t="s">
        <v>145</v>
      </c>
      <c r="BM133" s="24" t="s">
        <v>223</v>
      </c>
    </row>
    <row r="134" s="1" customFormat="1">
      <c r="B134" s="46"/>
      <c r="C134" s="74"/>
      <c r="D134" s="233" t="s">
        <v>147</v>
      </c>
      <c r="E134" s="74"/>
      <c r="F134" s="234" t="s">
        <v>224</v>
      </c>
      <c r="G134" s="74"/>
      <c r="H134" s="74"/>
      <c r="I134" s="191"/>
      <c r="J134" s="74"/>
      <c r="K134" s="74"/>
      <c r="L134" s="72"/>
      <c r="M134" s="235"/>
      <c r="N134" s="47"/>
      <c r="O134" s="47"/>
      <c r="P134" s="47"/>
      <c r="Q134" s="47"/>
      <c r="R134" s="47"/>
      <c r="S134" s="47"/>
      <c r="T134" s="95"/>
      <c r="AT134" s="24" t="s">
        <v>147</v>
      </c>
      <c r="AU134" s="24" t="s">
        <v>23</v>
      </c>
    </row>
    <row r="135" s="11" customFormat="1">
      <c r="B135" s="236"/>
      <c r="C135" s="237"/>
      <c r="D135" s="233" t="s">
        <v>149</v>
      </c>
      <c r="E135" s="238" t="s">
        <v>42</v>
      </c>
      <c r="F135" s="239" t="s">
        <v>225</v>
      </c>
      <c r="G135" s="237"/>
      <c r="H135" s="240">
        <v>197.08000000000001</v>
      </c>
      <c r="I135" s="241"/>
      <c r="J135" s="237"/>
      <c r="K135" s="237"/>
      <c r="L135" s="242"/>
      <c r="M135" s="243"/>
      <c r="N135" s="244"/>
      <c r="O135" s="244"/>
      <c r="P135" s="244"/>
      <c r="Q135" s="244"/>
      <c r="R135" s="244"/>
      <c r="S135" s="244"/>
      <c r="T135" s="245"/>
      <c r="AT135" s="246" t="s">
        <v>149</v>
      </c>
      <c r="AU135" s="246" t="s">
        <v>23</v>
      </c>
      <c r="AV135" s="11" t="s">
        <v>23</v>
      </c>
      <c r="AW135" s="11" t="s">
        <v>40</v>
      </c>
      <c r="AX135" s="11" t="s">
        <v>77</v>
      </c>
      <c r="AY135" s="246" t="s">
        <v>138</v>
      </c>
    </row>
    <row r="136" s="11" customFormat="1">
      <c r="B136" s="236"/>
      <c r="C136" s="237"/>
      <c r="D136" s="233" t="s">
        <v>149</v>
      </c>
      <c r="E136" s="238" t="s">
        <v>42</v>
      </c>
      <c r="F136" s="239" t="s">
        <v>226</v>
      </c>
      <c r="G136" s="237"/>
      <c r="H136" s="240">
        <v>27.5</v>
      </c>
      <c r="I136" s="241"/>
      <c r="J136" s="237"/>
      <c r="K136" s="237"/>
      <c r="L136" s="242"/>
      <c r="M136" s="243"/>
      <c r="N136" s="244"/>
      <c r="O136" s="244"/>
      <c r="P136" s="244"/>
      <c r="Q136" s="244"/>
      <c r="R136" s="244"/>
      <c r="S136" s="244"/>
      <c r="T136" s="245"/>
      <c r="AT136" s="246" t="s">
        <v>149</v>
      </c>
      <c r="AU136" s="246" t="s">
        <v>23</v>
      </c>
      <c r="AV136" s="11" t="s">
        <v>23</v>
      </c>
      <c r="AW136" s="11" t="s">
        <v>40</v>
      </c>
      <c r="AX136" s="11" t="s">
        <v>77</v>
      </c>
      <c r="AY136" s="246" t="s">
        <v>138</v>
      </c>
    </row>
    <row r="137" s="13" customFormat="1">
      <c r="B137" s="258"/>
      <c r="C137" s="259"/>
      <c r="D137" s="233" t="s">
        <v>149</v>
      </c>
      <c r="E137" s="260" t="s">
        <v>42</v>
      </c>
      <c r="F137" s="261" t="s">
        <v>227</v>
      </c>
      <c r="G137" s="259"/>
      <c r="H137" s="262">
        <v>224.58000000000001</v>
      </c>
      <c r="I137" s="263"/>
      <c r="J137" s="259"/>
      <c r="K137" s="259"/>
      <c r="L137" s="264"/>
      <c r="M137" s="265"/>
      <c r="N137" s="266"/>
      <c r="O137" s="266"/>
      <c r="P137" s="266"/>
      <c r="Q137" s="266"/>
      <c r="R137" s="266"/>
      <c r="S137" s="266"/>
      <c r="T137" s="267"/>
      <c r="AT137" s="268" t="s">
        <v>149</v>
      </c>
      <c r="AU137" s="268" t="s">
        <v>23</v>
      </c>
      <c r="AV137" s="13" t="s">
        <v>157</v>
      </c>
      <c r="AW137" s="13" t="s">
        <v>40</v>
      </c>
      <c r="AX137" s="13" t="s">
        <v>77</v>
      </c>
      <c r="AY137" s="268" t="s">
        <v>138</v>
      </c>
    </row>
    <row r="138" s="11" customFormat="1">
      <c r="B138" s="236"/>
      <c r="C138" s="237"/>
      <c r="D138" s="233" t="s">
        <v>149</v>
      </c>
      <c r="E138" s="238" t="s">
        <v>42</v>
      </c>
      <c r="F138" s="239" t="s">
        <v>228</v>
      </c>
      <c r="G138" s="237"/>
      <c r="H138" s="240">
        <v>-4</v>
      </c>
      <c r="I138" s="241"/>
      <c r="J138" s="237"/>
      <c r="K138" s="237"/>
      <c r="L138" s="242"/>
      <c r="M138" s="243"/>
      <c r="N138" s="244"/>
      <c r="O138" s="244"/>
      <c r="P138" s="244"/>
      <c r="Q138" s="244"/>
      <c r="R138" s="244"/>
      <c r="S138" s="244"/>
      <c r="T138" s="245"/>
      <c r="AT138" s="246" t="s">
        <v>149</v>
      </c>
      <c r="AU138" s="246" t="s">
        <v>23</v>
      </c>
      <c r="AV138" s="11" t="s">
        <v>23</v>
      </c>
      <c r="AW138" s="11" t="s">
        <v>40</v>
      </c>
      <c r="AX138" s="11" t="s">
        <v>77</v>
      </c>
      <c r="AY138" s="246" t="s">
        <v>138</v>
      </c>
    </row>
    <row r="139" s="11" customFormat="1">
      <c r="B139" s="236"/>
      <c r="C139" s="237"/>
      <c r="D139" s="233" t="s">
        <v>149</v>
      </c>
      <c r="E139" s="238" t="s">
        <v>42</v>
      </c>
      <c r="F139" s="239" t="s">
        <v>229</v>
      </c>
      <c r="G139" s="237"/>
      <c r="H139" s="240">
        <v>-28.710000000000001</v>
      </c>
      <c r="I139" s="241"/>
      <c r="J139" s="237"/>
      <c r="K139" s="237"/>
      <c r="L139" s="242"/>
      <c r="M139" s="243"/>
      <c r="N139" s="244"/>
      <c r="O139" s="244"/>
      <c r="P139" s="244"/>
      <c r="Q139" s="244"/>
      <c r="R139" s="244"/>
      <c r="S139" s="244"/>
      <c r="T139" s="245"/>
      <c r="AT139" s="246" t="s">
        <v>149</v>
      </c>
      <c r="AU139" s="246" t="s">
        <v>23</v>
      </c>
      <c r="AV139" s="11" t="s">
        <v>23</v>
      </c>
      <c r="AW139" s="11" t="s">
        <v>40</v>
      </c>
      <c r="AX139" s="11" t="s">
        <v>77</v>
      </c>
      <c r="AY139" s="246" t="s">
        <v>138</v>
      </c>
    </row>
    <row r="140" s="13" customFormat="1">
      <c r="B140" s="258"/>
      <c r="C140" s="259"/>
      <c r="D140" s="233" t="s">
        <v>149</v>
      </c>
      <c r="E140" s="260" t="s">
        <v>42</v>
      </c>
      <c r="F140" s="261" t="s">
        <v>227</v>
      </c>
      <c r="G140" s="259"/>
      <c r="H140" s="262">
        <v>-32.710000000000001</v>
      </c>
      <c r="I140" s="263"/>
      <c r="J140" s="259"/>
      <c r="K140" s="259"/>
      <c r="L140" s="264"/>
      <c r="M140" s="265"/>
      <c r="N140" s="266"/>
      <c r="O140" s="266"/>
      <c r="P140" s="266"/>
      <c r="Q140" s="266"/>
      <c r="R140" s="266"/>
      <c r="S140" s="266"/>
      <c r="T140" s="267"/>
      <c r="AT140" s="268" t="s">
        <v>149</v>
      </c>
      <c r="AU140" s="268" t="s">
        <v>23</v>
      </c>
      <c r="AV140" s="13" t="s">
        <v>157</v>
      </c>
      <c r="AW140" s="13" t="s">
        <v>40</v>
      </c>
      <c r="AX140" s="13" t="s">
        <v>77</v>
      </c>
      <c r="AY140" s="268" t="s">
        <v>138</v>
      </c>
    </row>
    <row r="141" s="12" customFormat="1">
      <c r="B141" s="247"/>
      <c r="C141" s="248"/>
      <c r="D141" s="233" t="s">
        <v>149</v>
      </c>
      <c r="E141" s="249" t="s">
        <v>42</v>
      </c>
      <c r="F141" s="250" t="s">
        <v>151</v>
      </c>
      <c r="G141" s="248"/>
      <c r="H141" s="251">
        <v>191.87000000000001</v>
      </c>
      <c r="I141" s="252"/>
      <c r="J141" s="248"/>
      <c r="K141" s="248"/>
      <c r="L141" s="253"/>
      <c r="M141" s="254"/>
      <c r="N141" s="255"/>
      <c r="O141" s="255"/>
      <c r="P141" s="255"/>
      <c r="Q141" s="255"/>
      <c r="R141" s="255"/>
      <c r="S141" s="255"/>
      <c r="T141" s="256"/>
      <c r="AT141" s="257" t="s">
        <v>149</v>
      </c>
      <c r="AU141" s="257" t="s">
        <v>23</v>
      </c>
      <c r="AV141" s="12" t="s">
        <v>145</v>
      </c>
      <c r="AW141" s="12" t="s">
        <v>40</v>
      </c>
      <c r="AX141" s="12" t="s">
        <v>77</v>
      </c>
      <c r="AY141" s="257" t="s">
        <v>138</v>
      </c>
    </row>
    <row r="142" s="11" customFormat="1">
      <c r="B142" s="236"/>
      <c r="C142" s="237"/>
      <c r="D142" s="233" t="s">
        <v>149</v>
      </c>
      <c r="E142" s="238" t="s">
        <v>42</v>
      </c>
      <c r="F142" s="239" t="s">
        <v>42</v>
      </c>
      <c r="G142" s="237"/>
      <c r="H142" s="240">
        <v>0</v>
      </c>
      <c r="I142" s="241"/>
      <c r="J142" s="237"/>
      <c r="K142" s="237"/>
      <c r="L142" s="242"/>
      <c r="M142" s="243"/>
      <c r="N142" s="244"/>
      <c r="O142" s="244"/>
      <c r="P142" s="244"/>
      <c r="Q142" s="244"/>
      <c r="R142" s="244"/>
      <c r="S142" s="244"/>
      <c r="T142" s="245"/>
      <c r="AT142" s="246" t="s">
        <v>149</v>
      </c>
      <c r="AU142" s="246" t="s">
        <v>23</v>
      </c>
      <c r="AV142" s="11" t="s">
        <v>23</v>
      </c>
      <c r="AW142" s="11" t="s">
        <v>40</v>
      </c>
      <c r="AX142" s="11" t="s">
        <v>77</v>
      </c>
      <c r="AY142" s="246" t="s">
        <v>138</v>
      </c>
    </row>
    <row r="143" s="11" customFormat="1">
      <c r="B143" s="236"/>
      <c r="C143" s="237"/>
      <c r="D143" s="233" t="s">
        <v>149</v>
      </c>
      <c r="E143" s="238" t="s">
        <v>42</v>
      </c>
      <c r="F143" s="239" t="s">
        <v>230</v>
      </c>
      <c r="G143" s="237"/>
      <c r="H143" s="240">
        <v>115.122</v>
      </c>
      <c r="I143" s="241"/>
      <c r="J143" s="237"/>
      <c r="K143" s="237"/>
      <c r="L143" s="242"/>
      <c r="M143" s="243"/>
      <c r="N143" s="244"/>
      <c r="O143" s="244"/>
      <c r="P143" s="244"/>
      <c r="Q143" s="244"/>
      <c r="R143" s="244"/>
      <c r="S143" s="244"/>
      <c r="T143" s="245"/>
      <c r="AT143" s="246" t="s">
        <v>149</v>
      </c>
      <c r="AU143" s="246" t="s">
        <v>23</v>
      </c>
      <c r="AV143" s="11" t="s">
        <v>23</v>
      </c>
      <c r="AW143" s="11" t="s">
        <v>40</v>
      </c>
      <c r="AX143" s="11" t="s">
        <v>77</v>
      </c>
      <c r="AY143" s="246" t="s">
        <v>138</v>
      </c>
    </row>
    <row r="144" s="13" customFormat="1">
      <c r="B144" s="258"/>
      <c r="C144" s="259"/>
      <c r="D144" s="233" t="s">
        <v>149</v>
      </c>
      <c r="E144" s="260" t="s">
        <v>42</v>
      </c>
      <c r="F144" s="261" t="s">
        <v>227</v>
      </c>
      <c r="G144" s="259"/>
      <c r="H144" s="262">
        <v>115.122</v>
      </c>
      <c r="I144" s="263"/>
      <c r="J144" s="259"/>
      <c r="K144" s="259"/>
      <c r="L144" s="264"/>
      <c r="M144" s="265"/>
      <c r="N144" s="266"/>
      <c r="O144" s="266"/>
      <c r="P144" s="266"/>
      <c r="Q144" s="266"/>
      <c r="R144" s="266"/>
      <c r="S144" s="266"/>
      <c r="T144" s="267"/>
      <c r="AT144" s="268" t="s">
        <v>149</v>
      </c>
      <c r="AU144" s="268" t="s">
        <v>23</v>
      </c>
      <c r="AV144" s="13" t="s">
        <v>157</v>
      </c>
      <c r="AW144" s="13" t="s">
        <v>40</v>
      </c>
      <c r="AX144" s="13" t="s">
        <v>85</v>
      </c>
      <c r="AY144" s="268" t="s">
        <v>138</v>
      </c>
    </row>
    <row r="145" s="1" customFormat="1" ht="38.25" customHeight="1">
      <c r="B145" s="46"/>
      <c r="C145" s="221" t="s">
        <v>231</v>
      </c>
      <c r="D145" s="221" t="s">
        <v>140</v>
      </c>
      <c r="E145" s="222" t="s">
        <v>232</v>
      </c>
      <c r="F145" s="223" t="s">
        <v>233</v>
      </c>
      <c r="G145" s="224" t="s">
        <v>210</v>
      </c>
      <c r="H145" s="225">
        <v>38.374000000000002</v>
      </c>
      <c r="I145" s="226"/>
      <c r="J145" s="227">
        <f>ROUND(I145*H145,2)</f>
        <v>0</v>
      </c>
      <c r="K145" s="223" t="s">
        <v>144</v>
      </c>
      <c r="L145" s="72"/>
      <c r="M145" s="228" t="s">
        <v>42</v>
      </c>
      <c r="N145" s="229" t="s">
        <v>48</v>
      </c>
      <c r="O145" s="47"/>
      <c r="P145" s="230">
        <f>O145*H145</f>
        <v>0</v>
      </c>
      <c r="Q145" s="230">
        <v>0</v>
      </c>
      <c r="R145" s="230">
        <f>Q145*H145</f>
        <v>0</v>
      </c>
      <c r="S145" s="230">
        <v>0</v>
      </c>
      <c r="T145" s="231">
        <f>S145*H145</f>
        <v>0</v>
      </c>
      <c r="AR145" s="24" t="s">
        <v>145</v>
      </c>
      <c r="AT145" s="24" t="s">
        <v>140</v>
      </c>
      <c r="AU145" s="24" t="s">
        <v>23</v>
      </c>
      <c r="AY145" s="24" t="s">
        <v>138</v>
      </c>
      <c r="BE145" s="232">
        <f>IF(N145="základní",J145,0)</f>
        <v>0</v>
      </c>
      <c r="BF145" s="232">
        <f>IF(N145="snížená",J145,0)</f>
        <v>0</v>
      </c>
      <c r="BG145" s="232">
        <f>IF(N145="zákl. přenesená",J145,0)</f>
        <v>0</v>
      </c>
      <c r="BH145" s="232">
        <f>IF(N145="sníž. přenesená",J145,0)</f>
        <v>0</v>
      </c>
      <c r="BI145" s="232">
        <f>IF(N145="nulová",J145,0)</f>
        <v>0</v>
      </c>
      <c r="BJ145" s="24" t="s">
        <v>85</v>
      </c>
      <c r="BK145" s="232">
        <f>ROUND(I145*H145,2)</f>
        <v>0</v>
      </c>
      <c r="BL145" s="24" t="s">
        <v>145</v>
      </c>
      <c r="BM145" s="24" t="s">
        <v>234</v>
      </c>
    </row>
    <row r="146" s="1" customFormat="1">
      <c r="B146" s="46"/>
      <c r="C146" s="74"/>
      <c r="D146" s="233" t="s">
        <v>147</v>
      </c>
      <c r="E146" s="74"/>
      <c r="F146" s="234" t="s">
        <v>224</v>
      </c>
      <c r="G146" s="74"/>
      <c r="H146" s="74"/>
      <c r="I146" s="191"/>
      <c r="J146" s="74"/>
      <c r="K146" s="74"/>
      <c r="L146" s="72"/>
      <c r="M146" s="235"/>
      <c r="N146" s="47"/>
      <c r="O146" s="47"/>
      <c r="P146" s="47"/>
      <c r="Q146" s="47"/>
      <c r="R146" s="47"/>
      <c r="S146" s="47"/>
      <c r="T146" s="95"/>
      <c r="AT146" s="24" t="s">
        <v>147</v>
      </c>
      <c r="AU146" s="24" t="s">
        <v>23</v>
      </c>
    </row>
    <row r="147" s="11" customFormat="1">
      <c r="B147" s="236"/>
      <c r="C147" s="237"/>
      <c r="D147" s="233" t="s">
        <v>149</v>
      </c>
      <c r="E147" s="238" t="s">
        <v>42</v>
      </c>
      <c r="F147" s="239" t="s">
        <v>235</v>
      </c>
      <c r="G147" s="237"/>
      <c r="H147" s="240">
        <v>38.374000000000002</v>
      </c>
      <c r="I147" s="241"/>
      <c r="J147" s="237"/>
      <c r="K147" s="237"/>
      <c r="L147" s="242"/>
      <c r="M147" s="243"/>
      <c r="N147" s="244"/>
      <c r="O147" s="244"/>
      <c r="P147" s="244"/>
      <c r="Q147" s="244"/>
      <c r="R147" s="244"/>
      <c r="S147" s="244"/>
      <c r="T147" s="245"/>
      <c r="AT147" s="246" t="s">
        <v>149</v>
      </c>
      <c r="AU147" s="246" t="s">
        <v>23</v>
      </c>
      <c r="AV147" s="11" t="s">
        <v>23</v>
      </c>
      <c r="AW147" s="11" t="s">
        <v>40</v>
      </c>
      <c r="AX147" s="11" t="s">
        <v>77</v>
      </c>
      <c r="AY147" s="246" t="s">
        <v>138</v>
      </c>
    </row>
    <row r="148" s="12" customFormat="1">
      <c r="B148" s="247"/>
      <c r="C148" s="248"/>
      <c r="D148" s="233" t="s">
        <v>149</v>
      </c>
      <c r="E148" s="249" t="s">
        <v>42</v>
      </c>
      <c r="F148" s="250" t="s">
        <v>151</v>
      </c>
      <c r="G148" s="248"/>
      <c r="H148" s="251">
        <v>38.374000000000002</v>
      </c>
      <c r="I148" s="252"/>
      <c r="J148" s="248"/>
      <c r="K148" s="248"/>
      <c r="L148" s="253"/>
      <c r="M148" s="254"/>
      <c r="N148" s="255"/>
      <c r="O148" s="255"/>
      <c r="P148" s="255"/>
      <c r="Q148" s="255"/>
      <c r="R148" s="255"/>
      <c r="S148" s="255"/>
      <c r="T148" s="256"/>
      <c r="AT148" s="257" t="s">
        <v>149</v>
      </c>
      <c r="AU148" s="257" t="s">
        <v>23</v>
      </c>
      <c r="AV148" s="12" t="s">
        <v>145</v>
      </c>
      <c r="AW148" s="12" t="s">
        <v>40</v>
      </c>
      <c r="AX148" s="12" t="s">
        <v>85</v>
      </c>
      <c r="AY148" s="257" t="s">
        <v>138</v>
      </c>
    </row>
    <row r="149" s="1" customFormat="1" ht="38.25" customHeight="1">
      <c r="B149" s="46"/>
      <c r="C149" s="221" t="s">
        <v>236</v>
      </c>
      <c r="D149" s="221" t="s">
        <v>140</v>
      </c>
      <c r="E149" s="222" t="s">
        <v>237</v>
      </c>
      <c r="F149" s="223" t="s">
        <v>238</v>
      </c>
      <c r="G149" s="224" t="s">
        <v>210</v>
      </c>
      <c r="H149" s="225">
        <v>38.374000000000002</v>
      </c>
      <c r="I149" s="226"/>
      <c r="J149" s="227">
        <f>ROUND(I149*H149,2)</f>
        <v>0</v>
      </c>
      <c r="K149" s="223" t="s">
        <v>144</v>
      </c>
      <c r="L149" s="72"/>
      <c r="M149" s="228" t="s">
        <v>42</v>
      </c>
      <c r="N149" s="229" t="s">
        <v>48</v>
      </c>
      <c r="O149" s="47"/>
      <c r="P149" s="230">
        <f>O149*H149</f>
        <v>0</v>
      </c>
      <c r="Q149" s="230">
        <v>0</v>
      </c>
      <c r="R149" s="230">
        <f>Q149*H149</f>
        <v>0</v>
      </c>
      <c r="S149" s="230">
        <v>0</v>
      </c>
      <c r="T149" s="231">
        <f>S149*H149</f>
        <v>0</v>
      </c>
      <c r="AR149" s="24" t="s">
        <v>145</v>
      </c>
      <c r="AT149" s="24" t="s">
        <v>140</v>
      </c>
      <c r="AU149" s="24" t="s">
        <v>23</v>
      </c>
      <c r="AY149" s="24" t="s">
        <v>138</v>
      </c>
      <c r="BE149" s="232">
        <f>IF(N149="základní",J149,0)</f>
        <v>0</v>
      </c>
      <c r="BF149" s="232">
        <f>IF(N149="snížená",J149,0)</f>
        <v>0</v>
      </c>
      <c r="BG149" s="232">
        <f>IF(N149="zákl. přenesená",J149,0)</f>
        <v>0</v>
      </c>
      <c r="BH149" s="232">
        <f>IF(N149="sníž. přenesená",J149,0)</f>
        <v>0</v>
      </c>
      <c r="BI149" s="232">
        <f>IF(N149="nulová",J149,0)</f>
        <v>0</v>
      </c>
      <c r="BJ149" s="24" t="s">
        <v>85</v>
      </c>
      <c r="BK149" s="232">
        <f>ROUND(I149*H149,2)</f>
        <v>0</v>
      </c>
      <c r="BL149" s="24" t="s">
        <v>145</v>
      </c>
      <c r="BM149" s="24" t="s">
        <v>239</v>
      </c>
    </row>
    <row r="150" s="1" customFormat="1">
      <c r="B150" s="46"/>
      <c r="C150" s="74"/>
      <c r="D150" s="233" t="s">
        <v>147</v>
      </c>
      <c r="E150" s="74"/>
      <c r="F150" s="234" t="s">
        <v>224</v>
      </c>
      <c r="G150" s="74"/>
      <c r="H150" s="74"/>
      <c r="I150" s="191"/>
      <c r="J150" s="74"/>
      <c r="K150" s="74"/>
      <c r="L150" s="72"/>
      <c r="M150" s="235"/>
      <c r="N150" s="47"/>
      <c r="O150" s="47"/>
      <c r="P150" s="47"/>
      <c r="Q150" s="47"/>
      <c r="R150" s="47"/>
      <c r="S150" s="47"/>
      <c r="T150" s="95"/>
      <c r="AT150" s="24" t="s">
        <v>147</v>
      </c>
      <c r="AU150" s="24" t="s">
        <v>23</v>
      </c>
    </row>
    <row r="151" s="11" customFormat="1">
      <c r="B151" s="236"/>
      <c r="C151" s="237"/>
      <c r="D151" s="233" t="s">
        <v>149</v>
      </c>
      <c r="E151" s="238" t="s">
        <v>42</v>
      </c>
      <c r="F151" s="239" t="s">
        <v>240</v>
      </c>
      <c r="G151" s="237"/>
      <c r="H151" s="240">
        <v>38.374000000000002</v>
      </c>
      <c r="I151" s="241"/>
      <c r="J151" s="237"/>
      <c r="K151" s="237"/>
      <c r="L151" s="242"/>
      <c r="M151" s="243"/>
      <c r="N151" s="244"/>
      <c r="O151" s="244"/>
      <c r="P151" s="244"/>
      <c r="Q151" s="244"/>
      <c r="R151" s="244"/>
      <c r="S151" s="244"/>
      <c r="T151" s="245"/>
      <c r="AT151" s="246" t="s">
        <v>149</v>
      </c>
      <c r="AU151" s="246" t="s">
        <v>23</v>
      </c>
      <c r="AV151" s="11" t="s">
        <v>23</v>
      </c>
      <c r="AW151" s="11" t="s">
        <v>40</v>
      </c>
      <c r="AX151" s="11" t="s">
        <v>77</v>
      </c>
      <c r="AY151" s="246" t="s">
        <v>138</v>
      </c>
    </row>
    <row r="152" s="12" customFormat="1">
      <c r="B152" s="247"/>
      <c r="C152" s="248"/>
      <c r="D152" s="233" t="s">
        <v>149</v>
      </c>
      <c r="E152" s="249" t="s">
        <v>42</v>
      </c>
      <c r="F152" s="250" t="s">
        <v>151</v>
      </c>
      <c r="G152" s="248"/>
      <c r="H152" s="251">
        <v>38.374000000000002</v>
      </c>
      <c r="I152" s="252"/>
      <c r="J152" s="248"/>
      <c r="K152" s="248"/>
      <c r="L152" s="253"/>
      <c r="M152" s="254"/>
      <c r="N152" s="255"/>
      <c r="O152" s="255"/>
      <c r="P152" s="255"/>
      <c r="Q152" s="255"/>
      <c r="R152" s="255"/>
      <c r="S152" s="255"/>
      <c r="T152" s="256"/>
      <c r="AT152" s="257" t="s">
        <v>149</v>
      </c>
      <c r="AU152" s="257" t="s">
        <v>23</v>
      </c>
      <c r="AV152" s="12" t="s">
        <v>145</v>
      </c>
      <c r="AW152" s="12" t="s">
        <v>40</v>
      </c>
      <c r="AX152" s="12" t="s">
        <v>85</v>
      </c>
      <c r="AY152" s="257" t="s">
        <v>138</v>
      </c>
    </row>
    <row r="153" s="1" customFormat="1" ht="38.25" customHeight="1">
      <c r="B153" s="46"/>
      <c r="C153" s="221" t="s">
        <v>241</v>
      </c>
      <c r="D153" s="221" t="s">
        <v>140</v>
      </c>
      <c r="E153" s="222" t="s">
        <v>242</v>
      </c>
      <c r="F153" s="223" t="s">
        <v>243</v>
      </c>
      <c r="G153" s="224" t="s">
        <v>210</v>
      </c>
      <c r="H153" s="225">
        <v>12.791</v>
      </c>
      <c r="I153" s="226"/>
      <c r="J153" s="227">
        <f>ROUND(I153*H153,2)</f>
        <v>0</v>
      </c>
      <c r="K153" s="223" t="s">
        <v>144</v>
      </c>
      <c r="L153" s="72"/>
      <c r="M153" s="228" t="s">
        <v>42</v>
      </c>
      <c r="N153" s="229" t="s">
        <v>48</v>
      </c>
      <c r="O153" s="47"/>
      <c r="P153" s="230">
        <f>O153*H153</f>
        <v>0</v>
      </c>
      <c r="Q153" s="230">
        <v>0</v>
      </c>
      <c r="R153" s="230">
        <f>Q153*H153</f>
        <v>0</v>
      </c>
      <c r="S153" s="230">
        <v>0</v>
      </c>
      <c r="T153" s="231">
        <f>S153*H153</f>
        <v>0</v>
      </c>
      <c r="AR153" s="24" t="s">
        <v>145</v>
      </c>
      <c r="AT153" s="24" t="s">
        <v>140</v>
      </c>
      <c r="AU153" s="24" t="s">
        <v>23</v>
      </c>
      <c r="AY153" s="24" t="s">
        <v>138</v>
      </c>
      <c r="BE153" s="232">
        <f>IF(N153="základní",J153,0)</f>
        <v>0</v>
      </c>
      <c r="BF153" s="232">
        <f>IF(N153="snížená",J153,0)</f>
        <v>0</v>
      </c>
      <c r="BG153" s="232">
        <f>IF(N153="zákl. přenesená",J153,0)</f>
        <v>0</v>
      </c>
      <c r="BH153" s="232">
        <f>IF(N153="sníž. přenesená",J153,0)</f>
        <v>0</v>
      </c>
      <c r="BI153" s="232">
        <f>IF(N153="nulová",J153,0)</f>
        <v>0</v>
      </c>
      <c r="BJ153" s="24" t="s">
        <v>85</v>
      </c>
      <c r="BK153" s="232">
        <f>ROUND(I153*H153,2)</f>
        <v>0</v>
      </c>
      <c r="BL153" s="24" t="s">
        <v>145</v>
      </c>
      <c r="BM153" s="24" t="s">
        <v>244</v>
      </c>
    </row>
    <row r="154" s="1" customFormat="1">
      <c r="B154" s="46"/>
      <c r="C154" s="74"/>
      <c r="D154" s="233" t="s">
        <v>147</v>
      </c>
      <c r="E154" s="74"/>
      <c r="F154" s="234" t="s">
        <v>224</v>
      </c>
      <c r="G154" s="74"/>
      <c r="H154" s="74"/>
      <c r="I154" s="191"/>
      <c r="J154" s="74"/>
      <c r="K154" s="74"/>
      <c r="L154" s="72"/>
      <c r="M154" s="235"/>
      <c r="N154" s="47"/>
      <c r="O154" s="47"/>
      <c r="P154" s="47"/>
      <c r="Q154" s="47"/>
      <c r="R154" s="47"/>
      <c r="S154" s="47"/>
      <c r="T154" s="95"/>
      <c r="AT154" s="24" t="s">
        <v>147</v>
      </c>
      <c r="AU154" s="24" t="s">
        <v>23</v>
      </c>
    </row>
    <row r="155" s="11" customFormat="1">
      <c r="B155" s="236"/>
      <c r="C155" s="237"/>
      <c r="D155" s="233" t="s">
        <v>149</v>
      </c>
      <c r="E155" s="238" t="s">
        <v>42</v>
      </c>
      <c r="F155" s="239" t="s">
        <v>245</v>
      </c>
      <c r="G155" s="237"/>
      <c r="H155" s="240">
        <v>12.791</v>
      </c>
      <c r="I155" s="241"/>
      <c r="J155" s="237"/>
      <c r="K155" s="237"/>
      <c r="L155" s="242"/>
      <c r="M155" s="243"/>
      <c r="N155" s="244"/>
      <c r="O155" s="244"/>
      <c r="P155" s="244"/>
      <c r="Q155" s="244"/>
      <c r="R155" s="244"/>
      <c r="S155" s="244"/>
      <c r="T155" s="245"/>
      <c r="AT155" s="246" t="s">
        <v>149</v>
      </c>
      <c r="AU155" s="246" t="s">
        <v>23</v>
      </c>
      <c r="AV155" s="11" t="s">
        <v>23</v>
      </c>
      <c r="AW155" s="11" t="s">
        <v>40</v>
      </c>
      <c r="AX155" s="11" t="s">
        <v>77</v>
      </c>
      <c r="AY155" s="246" t="s">
        <v>138</v>
      </c>
    </row>
    <row r="156" s="12" customFormat="1">
      <c r="B156" s="247"/>
      <c r="C156" s="248"/>
      <c r="D156" s="233" t="s">
        <v>149</v>
      </c>
      <c r="E156" s="249" t="s">
        <v>42</v>
      </c>
      <c r="F156" s="250" t="s">
        <v>151</v>
      </c>
      <c r="G156" s="248"/>
      <c r="H156" s="251">
        <v>12.791</v>
      </c>
      <c r="I156" s="252"/>
      <c r="J156" s="248"/>
      <c r="K156" s="248"/>
      <c r="L156" s="253"/>
      <c r="M156" s="254"/>
      <c r="N156" s="255"/>
      <c r="O156" s="255"/>
      <c r="P156" s="255"/>
      <c r="Q156" s="255"/>
      <c r="R156" s="255"/>
      <c r="S156" s="255"/>
      <c r="T156" s="256"/>
      <c r="AT156" s="257" t="s">
        <v>149</v>
      </c>
      <c r="AU156" s="257" t="s">
        <v>23</v>
      </c>
      <c r="AV156" s="12" t="s">
        <v>145</v>
      </c>
      <c r="AW156" s="12" t="s">
        <v>40</v>
      </c>
      <c r="AX156" s="12" t="s">
        <v>85</v>
      </c>
      <c r="AY156" s="257" t="s">
        <v>138</v>
      </c>
    </row>
    <row r="157" s="1" customFormat="1" ht="38.25" customHeight="1">
      <c r="B157" s="46"/>
      <c r="C157" s="221" t="s">
        <v>246</v>
      </c>
      <c r="D157" s="221" t="s">
        <v>140</v>
      </c>
      <c r="E157" s="222" t="s">
        <v>247</v>
      </c>
      <c r="F157" s="223" t="s">
        <v>248</v>
      </c>
      <c r="G157" s="224" t="s">
        <v>210</v>
      </c>
      <c r="H157" s="225">
        <v>38.374000000000002</v>
      </c>
      <c r="I157" s="226"/>
      <c r="J157" s="227">
        <f>ROUND(I157*H157,2)</f>
        <v>0</v>
      </c>
      <c r="K157" s="223" t="s">
        <v>144</v>
      </c>
      <c r="L157" s="72"/>
      <c r="M157" s="228" t="s">
        <v>42</v>
      </c>
      <c r="N157" s="229" t="s">
        <v>48</v>
      </c>
      <c r="O157" s="47"/>
      <c r="P157" s="230">
        <f>O157*H157</f>
        <v>0</v>
      </c>
      <c r="Q157" s="230">
        <v>0.010460000000000001</v>
      </c>
      <c r="R157" s="230">
        <f>Q157*H157</f>
        <v>0.40139204000000006</v>
      </c>
      <c r="S157" s="230">
        <v>0</v>
      </c>
      <c r="T157" s="231">
        <f>S157*H157</f>
        <v>0</v>
      </c>
      <c r="AR157" s="24" t="s">
        <v>145</v>
      </c>
      <c r="AT157" s="24" t="s">
        <v>140</v>
      </c>
      <c r="AU157" s="24" t="s">
        <v>23</v>
      </c>
      <c r="AY157" s="24" t="s">
        <v>138</v>
      </c>
      <c r="BE157" s="232">
        <f>IF(N157="základní",J157,0)</f>
        <v>0</v>
      </c>
      <c r="BF157" s="232">
        <f>IF(N157="snížená",J157,0)</f>
        <v>0</v>
      </c>
      <c r="BG157" s="232">
        <f>IF(N157="zákl. přenesená",J157,0)</f>
        <v>0</v>
      </c>
      <c r="BH157" s="232">
        <f>IF(N157="sníž. přenesená",J157,0)</f>
        <v>0</v>
      </c>
      <c r="BI157" s="232">
        <f>IF(N157="nulová",J157,0)</f>
        <v>0</v>
      </c>
      <c r="BJ157" s="24" t="s">
        <v>85</v>
      </c>
      <c r="BK157" s="232">
        <f>ROUND(I157*H157,2)</f>
        <v>0</v>
      </c>
      <c r="BL157" s="24" t="s">
        <v>145</v>
      </c>
      <c r="BM157" s="24" t="s">
        <v>249</v>
      </c>
    </row>
    <row r="158" s="1" customFormat="1">
      <c r="B158" s="46"/>
      <c r="C158" s="74"/>
      <c r="D158" s="233" t="s">
        <v>147</v>
      </c>
      <c r="E158" s="74"/>
      <c r="F158" s="234" t="s">
        <v>224</v>
      </c>
      <c r="G158" s="74"/>
      <c r="H158" s="74"/>
      <c r="I158" s="191"/>
      <c r="J158" s="74"/>
      <c r="K158" s="74"/>
      <c r="L158" s="72"/>
      <c r="M158" s="235"/>
      <c r="N158" s="47"/>
      <c r="O158" s="47"/>
      <c r="P158" s="47"/>
      <c r="Q158" s="47"/>
      <c r="R158" s="47"/>
      <c r="S158" s="47"/>
      <c r="T158" s="95"/>
      <c r="AT158" s="24" t="s">
        <v>147</v>
      </c>
      <c r="AU158" s="24" t="s">
        <v>23</v>
      </c>
    </row>
    <row r="159" s="11" customFormat="1">
      <c r="B159" s="236"/>
      <c r="C159" s="237"/>
      <c r="D159" s="233" t="s">
        <v>149</v>
      </c>
      <c r="E159" s="238" t="s">
        <v>42</v>
      </c>
      <c r="F159" s="239" t="s">
        <v>250</v>
      </c>
      <c r="G159" s="237"/>
      <c r="H159" s="240">
        <v>38.374000000000002</v>
      </c>
      <c r="I159" s="241"/>
      <c r="J159" s="237"/>
      <c r="K159" s="237"/>
      <c r="L159" s="242"/>
      <c r="M159" s="243"/>
      <c r="N159" s="244"/>
      <c r="O159" s="244"/>
      <c r="P159" s="244"/>
      <c r="Q159" s="244"/>
      <c r="R159" s="244"/>
      <c r="S159" s="244"/>
      <c r="T159" s="245"/>
      <c r="AT159" s="246" t="s">
        <v>149</v>
      </c>
      <c r="AU159" s="246" t="s">
        <v>23</v>
      </c>
      <c r="AV159" s="11" t="s">
        <v>23</v>
      </c>
      <c r="AW159" s="11" t="s">
        <v>40</v>
      </c>
      <c r="AX159" s="11" t="s">
        <v>77</v>
      </c>
      <c r="AY159" s="246" t="s">
        <v>138</v>
      </c>
    </row>
    <row r="160" s="12" customFormat="1">
      <c r="B160" s="247"/>
      <c r="C160" s="248"/>
      <c r="D160" s="233" t="s">
        <v>149</v>
      </c>
      <c r="E160" s="249" t="s">
        <v>42</v>
      </c>
      <c r="F160" s="250" t="s">
        <v>151</v>
      </c>
      <c r="G160" s="248"/>
      <c r="H160" s="251">
        <v>38.374000000000002</v>
      </c>
      <c r="I160" s="252"/>
      <c r="J160" s="248"/>
      <c r="K160" s="248"/>
      <c r="L160" s="253"/>
      <c r="M160" s="254"/>
      <c r="N160" s="255"/>
      <c r="O160" s="255"/>
      <c r="P160" s="255"/>
      <c r="Q160" s="255"/>
      <c r="R160" s="255"/>
      <c r="S160" s="255"/>
      <c r="T160" s="256"/>
      <c r="AT160" s="257" t="s">
        <v>149</v>
      </c>
      <c r="AU160" s="257" t="s">
        <v>23</v>
      </c>
      <c r="AV160" s="12" t="s">
        <v>145</v>
      </c>
      <c r="AW160" s="12" t="s">
        <v>40</v>
      </c>
      <c r="AX160" s="12" t="s">
        <v>85</v>
      </c>
      <c r="AY160" s="257" t="s">
        <v>138</v>
      </c>
    </row>
    <row r="161" s="1" customFormat="1" ht="25.5" customHeight="1">
      <c r="B161" s="46"/>
      <c r="C161" s="221" t="s">
        <v>251</v>
      </c>
      <c r="D161" s="221" t="s">
        <v>140</v>
      </c>
      <c r="E161" s="222" t="s">
        <v>252</v>
      </c>
      <c r="F161" s="223" t="s">
        <v>253</v>
      </c>
      <c r="G161" s="224" t="s">
        <v>143</v>
      </c>
      <c r="H161" s="225">
        <v>303.19999999999999</v>
      </c>
      <c r="I161" s="226"/>
      <c r="J161" s="227">
        <f>ROUND(I161*H161,2)</f>
        <v>0</v>
      </c>
      <c r="K161" s="223" t="s">
        <v>144</v>
      </c>
      <c r="L161" s="72"/>
      <c r="M161" s="228" t="s">
        <v>42</v>
      </c>
      <c r="N161" s="229" t="s">
        <v>48</v>
      </c>
      <c r="O161" s="47"/>
      <c r="P161" s="230">
        <f>O161*H161</f>
        <v>0</v>
      </c>
      <c r="Q161" s="230">
        <v>0.00084000000000000003</v>
      </c>
      <c r="R161" s="230">
        <f>Q161*H161</f>
        <v>0.25468800000000003</v>
      </c>
      <c r="S161" s="230">
        <v>0</v>
      </c>
      <c r="T161" s="231">
        <f>S161*H161</f>
        <v>0</v>
      </c>
      <c r="AR161" s="24" t="s">
        <v>145</v>
      </c>
      <c r="AT161" s="24" t="s">
        <v>140</v>
      </c>
      <c r="AU161" s="24" t="s">
        <v>23</v>
      </c>
      <c r="AY161" s="24" t="s">
        <v>138</v>
      </c>
      <c r="BE161" s="232">
        <f>IF(N161="základní",J161,0)</f>
        <v>0</v>
      </c>
      <c r="BF161" s="232">
        <f>IF(N161="snížená",J161,0)</f>
        <v>0</v>
      </c>
      <c r="BG161" s="232">
        <f>IF(N161="zákl. přenesená",J161,0)</f>
        <v>0</v>
      </c>
      <c r="BH161" s="232">
        <f>IF(N161="sníž. přenesená",J161,0)</f>
        <v>0</v>
      </c>
      <c r="BI161" s="232">
        <f>IF(N161="nulová",J161,0)</f>
        <v>0</v>
      </c>
      <c r="BJ161" s="24" t="s">
        <v>85</v>
      </c>
      <c r="BK161" s="232">
        <f>ROUND(I161*H161,2)</f>
        <v>0</v>
      </c>
      <c r="BL161" s="24" t="s">
        <v>145</v>
      </c>
      <c r="BM161" s="24" t="s">
        <v>254</v>
      </c>
    </row>
    <row r="162" s="1" customFormat="1">
      <c r="B162" s="46"/>
      <c r="C162" s="74"/>
      <c r="D162" s="233" t="s">
        <v>147</v>
      </c>
      <c r="E162" s="74"/>
      <c r="F162" s="234" t="s">
        <v>255</v>
      </c>
      <c r="G162" s="74"/>
      <c r="H162" s="74"/>
      <c r="I162" s="191"/>
      <c r="J162" s="74"/>
      <c r="K162" s="74"/>
      <c r="L162" s="72"/>
      <c r="M162" s="235"/>
      <c r="N162" s="47"/>
      <c r="O162" s="47"/>
      <c r="P162" s="47"/>
      <c r="Q162" s="47"/>
      <c r="R162" s="47"/>
      <c r="S162" s="47"/>
      <c r="T162" s="95"/>
      <c r="AT162" s="24" t="s">
        <v>147</v>
      </c>
      <c r="AU162" s="24" t="s">
        <v>23</v>
      </c>
    </row>
    <row r="163" s="11" customFormat="1">
      <c r="B163" s="236"/>
      <c r="C163" s="237"/>
      <c r="D163" s="233" t="s">
        <v>149</v>
      </c>
      <c r="E163" s="238" t="s">
        <v>42</v>
      </c>
      <c r="F163" s="239" t="s">
        <v>256</v>
      </c>
      <c r="G163" s="237"/>
      <c r="H163" s="240">
        <v>303.19999999999999</v>
      </c>
      <c r="I163" s="241"/>
      <c r="J163" s="237"/>
      <c r="K163" s="237"/>
      <c r="L163" s="242"/>
      <c r="M163" s="243"/>
      <c r="N163" s="244"/>
      <c r="O163" s="244"/>
      <c r="P163" s="244"/>
      <c r="Q163" s="244"/>
      <c r="R163" s="244"/>
      <c r="S163" s="244"/>
      <c r="T163" s="245"/>
      <c r="AT163" s="246" t="s">
        <v>149</v>
      </c>
      <c r="AU163" s="246" t="s">
        <v>23</v>
      </c>
      <c r="AV163" s="11" t="s">
        <v>23</v>
      </c>
      <c r="AW163" s="11" t="s">
        <v>40</v>
      </c>
      <c r="AX163" s="11" t="s">
        <v>77</v>
      </c>
      <c r="AY163" s="246" t="s">
        <v>138</v>
      </c>
    </row>
    <row r="164" s="12" customFormat="1">
      <c r="B164" s="247"/>
      <c r="C164" s="248"/>
      <c r="D164" s="233" t="s">
        <v>149</v>
      </c>
      <c r="E164" s="249" t="s">
        <v>42</v>
      </c>
      <c r="F164" s="250" t="s">
        <v>151</v>
      </c>
      <c r="G164" s="248"/>
      <c r="H164" s="251">
        <v>303.19999999999999</v>
      </c>
      <c r="I164" s="252"/>
      <c r="J164" s="248"/>
      <c r="K164" s="248"/>
      <c r="L164" s="253"/>
      <c r="M164" s="254"/>
      <c r="N164" s="255"/>
      <c r="O164" s="255"/>
      <c r="P164" s="255"/>
      <c r="Q164" s="255"/>
      <c r="R164" s="255"/>
      <c r="S164" s="255"/>
      <c r="T164" s="256"/>
      <c r="AT164" s="257" t="s">
        <v>149</v>
      </c>
      <c r="AU164" s="257" t="s">
        <v>23</v>
      </c>
      <c r="AV164" s="12" t="s">
        <v>145</v>
      </c>
      <c r="AW164" s="12" t="s">
        <v>40</v>
      </c>
      <c r="AX164" s="12" t="s">
        <v>85</v>
      </c>
      <c r="AY164" s="257" t="s">
        <v>138</v>
      </c>
    </row>
    <row r="165" s="1" customFormat="1" ht="25.5" customHeight="1">
      <c r="B165" s="46"/>
      <c r="C165" s="221" t="s">
        <v>9</v>
      </c>
      <c r="D165" s="221" t="s">
        <v>140</v>
      </c>
      <c r="E165" s="222" t="s">
        <v>257</v>
      </c>
      <c r="F165" s="223" t="s">
        <v>258</v>
      </c>
      <c r="G165" s="224" t="s">
        <v>143</v>
      </c>
      <c r="H165" s="225">
        <v>303.19999999999999</v>
      </c>
      <c r="I165" s="226"/>
      <c r="J165" s="227">
        <f>ROUND(I165*H165,2)</f>
        <v>0</v>
      </c>
      <c r="K165" s="223" t="s">
        <v>144</v>
      </c>
      <c r="L165" s="72"/>
      <c r="M165" s="228" t="s">
        <v>42</v>
      </c>
      <c r="N165" s="229" t="s">
        <v>48</v>
      </c>
      <c r="O165" s="47"/>
      <c r="P165" s="230">
        <f>O165*H165</f>
        <v>0</v>
      </c>
      <c r="Q165" s="230">
        <v>0</v>
      </c>
      <c r="R165" s="230">
        <f>Q165*H165</f>
        <v>0</v>
      </c>
      <c r="S165" s="230">
        <v>0</v>
      </c>
      <c r="T165" s="231">
        <f>S165*H165</f>
        <v>0</v>
      </c>
      <c r="AR165" s="24" t="s">
        <v>145</v>
      </c>
      <c r="AT165" s="24" t="s">
        <v>140</v>
      </c>
      <c r="AU165" s="24" t="s">
        <v>23</v>
      </c>
      <c r="AY165" s="24" t="s">
        <v>138</v>
      </c>
      <c r="BE165" s="232">
        <f>IF(N165="základní",J165,0)</f>
        <v>0</v>
      </c>
      <c r="BF165" s="232">
        <f>IF(N165="snížená",J165,0)</f>
        <v>0</v>
      </c>
      <c r="BG165" s="232">
        <f>IF(N165="zákl. přenesená",J165,0)</f>
        <v>0</v>
      </c>
      <c r="BH165" s="232">
        <f>IF(N165="sníž. přenesená",J165,0)</f>
        <v>0</v>
      </c>
      <c r="BI165" s="232">
        <f>IF(N165="nulová",J165,0)</f>
        <v>0</v>
      </c>
      <c r="BJ165" s="24" t="s">
        <v>85</v>
      </c>
      <c r="BK165" s="232">
        <f>ROUND(I165*H165,2)</f>
        <v>0</v>
      </c>
      <c r="BL165" s="24" t="s">
        <v>145</v>
      </c>
      <c r="BM165" s="24" t="s">
        <v>259</v>
      </c>
    </row>
    <row r="166" s="1" customFormat="1" ht="38.25" customHeight="1">
      <c r="B166" s="46"/>
      <c r="C166" s="221" t="s">
        <v>260</v>
      </c>
      <c r="D166" s="221" t="s">
        <v>140</v>
      </c>
      <c r="E166" s="222" t="s">
        <v>261</v>
      </c>
      <c r="F166" s="223" t="s">
        <v>262</v>
      </c>
      <c r="G166" s="224" t="s">
        <v>210</v>
      </c>
      <c r="H166" s="225">
        <v>224.58000000000001</v>
      </c>
      <c r="I166" s="226"/>
      <c r="J166" s="227">
        <f>ROUND(I166*H166,2)</f>
        <v>0</v>
      </c>
      <c r="K166" s="223" t="s">
        <v>144</v>
      </c>
      <c r="L166" s="72"/>
      <c r="M166" s="228" t="s">
        <v>42</v>
      </c>
      <c r="N166" s="229" t="s">
        <v>48</v>
      </c>
      <c r="O166" s="47"/>
      <c r="P166" s="230">
        <f>O166*H166</f>
        <v>0</v>
      </c>
      <c r="Q166" s="230">
        <v>0</v>
      </c>
      <c r="R166" s="230">
        <f>Q166*H166</f>
        <v>0</v>
      </c>
      <c r="S166" s="230">
        <v>0</v>
      </c>
      <c r="T166" s="231">
        <f>S166*H166</f>
        <v>0</v>
      </c>
      <c r="AR166" s="24" t="s">
        <v>145</v>
      </c>
      <c r="AT166" s="24" t="s">
        <v>140</v>
      </c>
      <c r="AU166" s="24" t="s">
        <v>23</v>
      </c>
      <c r="AY166" s="24" t="s">
        <v>138</v>
      </c>
      <c r="BE166" s="232">
        <f>IF(N166="základní",J166,0)</f>
        <v>0</v>
      </c>
      <c r="BF166" s="232">
        <f>IF(N166="snížená",J166,0)</f>
        <v>0</v>
      </c>
      <c r="BG166" s="232">
        <f>IF(N166="zákl. přenesená",J166,0)</f>
        <v>0</v>
      </c>
      <c r="BH166" s="232">
        <f>IF(N166="sníž. přenesená",J166,0)</f>
        <v>0</v>
      </c>
      <c r="BI166" s="232">
        <f>IF(N166="nulová",J166,0)</f>
        <v>0</v>
      </c>
      <c r="BJ166" s="24" t="s">
        <v>85</v>
      </c>
      <c r="BK166" s="232">
        <f>ROUND(I166*H166,2)</f>
        <v>0</v>
      </c>
      <c r="BL166" s="24" t="s">
        <v>145</v>
      </c>
      <c r="BM166" s="24" t="s">
        <v>263</v>
      </c>
    </row>
    <row r="167" s="1" customFormat="1">
      <c r="B167" s="46"/>
      <c r="C167" s="74"/>
      <c r="D167" s="233" t="s">
        <v>147</v>
      </c>
      <c r="E167" s="74"/>
      <c r="F167" s="234" t="s">
        <v>264</v>
      </c>
      <c r="G167" s="74"/>
      <c r="H167" s="74"/>
      <c r="I167" s="191"/>
      <c r="J167" s="74"/>
      <c r="K167" s="74"/>
      <c r="L167" s="72"/>
      <c r="M167" s="235"/>
      <c r="N167" s="47"/>
      <c r="O167" s="47"/>
      <c r="P167" s="47"/>
      <c r="Q167" s="47"/>
      <c r="R167" s="47"/>
      <c r="S167" s="47"/>
      <c r="T167" s="95"/>
      <c r="AT167" s="24" t="s">
        <v>147</v>
      </c>
      <c r="AU167" s="24" t="s">
        <v>23</v>
      </c>
    </row>
    <row r="168" s="11" customFormat="1">
      <c r="B168" s="236"/>
      <c r="C168" s="237"/>
      <c r="D168" s="233" t="s">
        <v>149</v>
      </c>
      <c r="E168" s="238" t="s">
        <v>42</v>
      </c>
      <c r="F168" s="239" t="s">
        <v>225</v>
      </c>
      <c r="G168" s="237"/>
      <c r="H168" s="240">
        <v>197.08000000000001</v>
      </c>
      <c r="I168" s="241"/>
      <c r="J168" s="237"/>
      <c r="K168" s="237"/>
      <c r="L168" s="242"/>
      <c r="M168" s="243"/>
      <c r="N168" s="244"/>
      <c r="O168" s="244"/>
      <c r="P168" s="244"/>
      <c r="Q168" s="244"/>
      <c r="R168" s="244"/>
      <c r="S168" s="244"/>
      <c r="T168" s="245"/>
      <c r="AT168" s="246" t="s">
        <v>149</v>
      </c>
      <c r="AU168" s="246" t="s">
        <v>23</v>
      </c>
      <c r="AV168" s="11" t="s">
        <v>23</v>
      </c>
      <c r="AW168" s="11" t="s">
        <v>40</v>
      </c>
      <c r="AX168" s="11" t="s">
        <v>77</v>
      </c>
      <c r="AY168" s="246" t="s">
        <v>138</v>
      </c>
    </row>
    <row r="169" s="11" customFormat="1">
      <c r="B169" s="236"/>
      <c r="C169" s="237"/>
      <c r="D169" s="233" t="s">
        <v>149</v>
      </c>
      <c r="E169" s="238" t="s">
        <v>42</v>
      </c>
      <c r="F169" s="239" t="s">
        <v>226</v>
      </c>
      <c r="G169" s="237"/>
      <c r="H169" s="240">
        <v>27.5</v>
      </c>
      <c r="I169" s="241"/>
      <c r="J169" s="237"/>
      <c r="K169" s="237"/>
      <c r="L169" s="242"/>
      <c r="M169" s="243"/>
      <c r="N169" s="244"/>
      <c r="O169" s="244"/>
      <c r="P169" s="244"/>
      <c r="Q169" s="244"/>
      <c r="R169" s="244"/>
      <c r="S169" s="244"/>
      <c r="T169" s="245"/>
      <c r="AT169" s="246" t="s">
        <v>149</v>
      </c>
      <c r="AU169" s="246" t="s">
        <v>23</v>
      </c>
      <c r="AV169" s="11" t="s">
        <v>23</v>
      </c>
      <c r="AW169" s="11" t="s">
        <v>40</v>
      </c>
      <c r="AX169" s="11" t="s">
        <v>77</v>
      </c>
      <c r="AY169" s="246" t="s">
        <v>138</v>
      </c>
    </row>
    <row r="170" s="12" customFormat="1">
      <c r="B170" s="247"/>
      <c r="C170" s="248"/>
      <c r="D170" s="233" t="s">
        <v>149</v>
      </c>
      <c r="E170" s="249" t="s">
        <v>42</v>
      </c>
      <c r="F170" s="250" t="s">
        <v>151</v>
      </c>
      <c r="G170" s="248"/>
      <c r="H170" s="251">
        <v>224.58000000000001</v>
      </c>
      <c r="I170" s="252"/>
      <c r="J170" s="248"/>
      <c r="K170" s="248"/>
      <c r="L170" s="253"/>
      <c r="M170" s="254"/>
      <c r="N170" s="255"/>
      <c r="O170" s="255"/>
      <c r="P170" s="255"/>
      <c r="Q170" s="255"/>
      <c r="R170" s="255"/>
      <c r="S170" s="255"/>
      <c r="T170" s="256"/>
      <c r="AT170" s="257" t="s">
        <v>149</v>
      </c>
      <c r="AU170" s="257" t="s">
        <v>23</v>
      </c>
      <c r="AV170" s="12" t="s">
        <v>145</v>
      </c>
      <c r="AW170" s="12" t="s">
        <v>40</v>
      </c>
      <c r="AX170" s="12" t="s">
        <v>85</v>
      </c>
      <c r="AY170" s="257" t="s">
        <v>138</v>
      </c>
    </row>
    <row r="171" s="1" customFormat="1" ht="38.25" customHeight="1">
      <c r="B171" s="46"/>
      <c r="C171" s="221" t="s">
        <v>265</v>
      </c>
      <c r="D171" s="221" t="s">
        <v>140</v>
      </c>
      <c r="E171" s="222" t="s">
        <v>266</v>
      </c>
      <c r="F171" s="223" t="s">
        <v>267</v>
      </c>
      <c r="G171" s="224" t="s">
        <v>210</v>
      </c>
      <c r="H171" s="225">
        <v>273.721</v>
      </c>
      <c r="I171" s="226"/>
      <c r="J171" s="227">
        <f>ROUND(I171*H171,2)</f>
        <v>0</v>
      </c>
      <c r="K171" s="223" t="s">
        <v>144</v>
      </c>
      <c r="L171" s="72"/>
      <c r="M171" s="228" t="s">
        <v>42</v>
      </c>
      <c r="N171" s="229" t="s">
        <v>48</v>
      </c>
      <c r="O171" s="47"/>
      <c r="P171" s="230">
        <f>O171*H171</f>
        <v>0</v>
      </c>
      <c r="Q171" s="230">
        <v>0</v>
      </c>
      <c r="R171" s="230">
        <f>Q171*H171</f>
        <v>0</v>
      </c>
      <c r="S171" s="230">
        <v>0</v>
      </c>
      <c r="T171" s="231">
        <f>S171*H171</f>
        <v>0</v>
      </c>
      <c r="AR171" s="24" t="s">
        <v>145</v>
      </c>
      <c r="AT171" s="24" t="s">
        <v>140</v>
      </c>
      <c r="AU171" s="24" t="s">
        <v>23</v>
      </c>
      <c r="AY171" s="24" t="s">
        <v>138</v>
      </c>
      <c r="BE171" s="232">
        <f>IF(N171="základní",J171,0)</f>
        <v>0</v>
      </c>
      <c r="BF171" s="232">
        <f>IF(N171="snížená",J171,0)</f>
        <v>0</v>
      </c>
      <c r="BG171" s="232">
        <f>IF(N171="zákl. přenesená",J171,0)</f>
        <v>0</v>
      </c>
      <c r="BH171" s="232">
        <f>IF(N171="sníž. přenesená",J171,0)</f>
        <v>0</v>
      </c>
      <c r="BI171" s="232">
        <f>IF(N171="nulová",J171,0)</f>
        <v>0</v>
      </c>
      <c r="BJ171" s="24" t="s">
        <v>85</v>
      </c>
      <c r="BK171" s="232">
        <f>ROUND(I171*H171,2)</f>
        <v>0</v>
      </c>
      <c r="BL171" s="24" t="s">
        <v>145</v>
      </c>
      <c r="BM171" s="24" t="s">
        <v>268</v>
      </c>
    </row>
    <row r="172" s="1" customFormat="1">
      <c r="B172" s="46"/>
      <c r="C172" s="74"/>
      <c r="D172" s="233" t="s">
        <v>147</v>
      </c>
      <c r="E172" s="74"/>
      <c r="F172" s="234" t="s">
        <v>269</v>
      </c>
      <c r="G172" s="74"/>
      <c r="H172" s="74"/>
      <c r="I172" s="191"/>
      <c r="J172" s="74"/>
      <c r="K172" s="74"/>
      <c r="L172" s="72"/>
      <c r="M172" s="235"/>
      <c r="N172" s="47"/>
      <c r="O172" s="47"/>
      <c r="P172" s="47"/>
      <c r="Q172" s="47"/>
      <c r="R172" s="47"/>
      <c r="S172" s="47"/>
      <c r="T172" s="95"/>
      <c r="AT172" s="24" t="s">
        <v>147</v>
      </c>
      <c r="AU172" s="24" t="s">
        <v>23</v>
      </c>
    </row>
    <row r="173" s="14" customFormat="1">
      <c r="B173" s="269"/>
      <c r="C173" s="270"/>
      <c r="D173" s="233" t="s">
        <v>149</v>
      </c>
      <c r="E173" s="271" t="s">
        <v>42</v>
      </c>
      <c r="F173" s="272" t="s">
        <v>270</v>
      </c>
      <c r="G173" s="270"/>
      <c r="H173" s="271" t="s">
        <v>42</v>
      </c>
      <c r="I173" s="273"/>
      <c r="J173" s="270"/>
      <c r="K173" s="270"/>
      <c r="L173" s="274"/>
      <c r="M173" s="275"/>
      <c r="N173" s="276"/>
      <c r="O173" s="276"/>
      <c r="P173" s="276"/>
      <c r="Q173" s="276"/>
      <c r="R173" s="276"/>
      <c r="S173" s="276"/>
      <c r="T173" s="277"/>
      <c r="AT173" s="278" t="s">
        <v>149</v>
      </c>
      <c r="AU173" s="278" t="s">
        <v>23</v>
      </c>
      <c r="AV173" s="14" t="s">
        <v>85</v>
      </c>
      <c r="AW173" s="14" t="s">
        <v>40</v>
      </c>
      <c r="AX173" s="14" t="s">
        <v>77</v>
      </c>
      <c r="AY173" s="278" t="s">
        <v>138</v>
      </c>
    </row>
    <row r="174" s="11" customFormat="1">
      <c r="B174" s="236"/>
      <c r="C174" s="237"/>
      <c r="D174" s="233" t="s">
        <v>149</v>
      </c>
      <c r="E174" s="238" t="s">
        <v>42</v>
      </c>
      <c r="F174" s="239" t="s">
        <v>271</v>
      </c>
      <c r="G174" s="237"/>
      <c r="H174" s="240">
        <v>199.66399999999999</v>
      </c>
      <c r="I174" s="241"/>
      <c r="J174" s="237"/>
      <c r="K174" s="237"/>
      <c r="L174" s="242"/>
      <c r="M174" s="243"/>
      <c r="N174" s="244"/>
      <c r="O174" s="244"/>
      <c r="P174" s="244"/>
      <c r="Q174" s="244"/>
      <c r="R174" s="244"/>
      <c r="S174" s="244"/>
      <c r="T174" s="245"/>
      <c r="AT174" s="246" t="s">
        <v>149</v>
      </c>
      <c r="AU174" s="246" t="s">
        <v>23</v>
      </c>
      <c r="AV174" s="11" t="s">
        <v>23</v>
      </c>
      <c r="AW174" s="11" t="s">
        <v>40</v>
      </c>
      <c r="AX174" s="11" t="s">
        <v>77</v>
      </c>
      <c r="AY174" s="246" t="s">
        <v>138</v>
      </c>
    </row>
    <row r="175" s="11" customFormat="1">
      <c r="B175" s="236"/>
      <c r="C175" s="237"/>
      <c r="D175" s="233" t="s">
        <v>149</v>
      </c>
      <c r="E175" s="238" t="s">
        <v>42</v>
      </c>
      <c r="F175" s="239" t="s">
        <v>272</v>
      </c>
      <c r="G175" s="237"/>
      <c r="H175" s="240">
        <v>57.776000000000003</v>
      </c>
      <c r="I175" s="241"/>
      <c r="J175" s="237"/>
      <c r="K175" s="237"/>
      <c r="L175" s="242"/>
      <c r="M175" s="243"/>
      <c r="N175" s="244"/>
      <c r="O175" s="244"/>
      <c r="P175" s="244"/>
      <c r="Q175" s="244"/>
      <c r="R175" s="244"/>
      <c r="S175" s="244"/>
      <c r="T175" s="245"/>
      <c r="AT175" s="246" t="s">
        <v>149</v>
      </c>
      <c r="AU175" s="246" t="s">
        <v>23</v>
      </c>
      <c r="AV175" s="11" t="s">
        <v>23</v>
      </c>
      <c r="AW175" s="11" t="s">
        <v>40</v>
      </c>
      <c r="AX175" s="11" t="s">
        <v>77</v>
      </c>
      <c r="AY175" s="246" t="s">
        <v>138</v>
      </c>
    </row>
    <row r="176" s="11" customFormat="1">
      <c r="B176" s="236"/>
      <c r="C176" s="237"/>
      <c r="D176" s="233" t="s">
        <v>149</v>
      </c>
      <c r="E176" s="238" t="s">
        <v>42</v>
      </c>
      <c r="F176" s="239" t="s">
        <v>273</v>
      </c>
      <c r="G176" s="237"/>
      <c r="H176" s="240">
        <v>16.280999999999999</v>
      </c>
      <c r="I176" s="241"/>
      <c r="J176" s="237"/>
      <c r="K176" s="237"/>
      <c r="L176" s="242"/>
      <c r="M176" s="243"/>
      <c r="N176" s="244"/>
      <c r="O176" s="244"/>
      <c r="P176" s="244"/>
      <c r="Q176" s="244"/>
      <c r="R176" s="244"/>
      <c r="S176" s="244"/>
      <c r="T176" s="245"/>
      <c r="AT176" s="246" t="s">
        <v>149</v>
      </c>
      <c r="AU176" s="246" t="s">
        <v>23</v>
      </c>
      <c r="AV176" s="11" t="s">
        <v>23</v>
      </c>
      <c r="AW176" s="11" t="s">
        <v>40</v>
      </c>
      <c r="AX176" s="11" t="s">
        <v>77</v>
      </c>
      <c r="AY176" s="246" t="s">
        <v>138</v>
      </c>
    </row>
    <row r="177" s="12" customFormat="1">
      <c r="B177" s="247"/>
      <c r="C177" s="248"/>
      <c r="D177" s="233" t="s">
        <v>149</v>
      </c>
      <c r="E177" s="249" t="s">
        <v>42</v>
      </c>
      <c r="F177" s="250" t="s">
        <v>151</v>
      </c>
      <c r="G177" s="248"/>
      <c r="H177" s="251">
        <v>273.721</v>
      </c>
      <c r="I177" s="252"/>
      <c r="J177" s="248"/>
      <c r="K177" s="248"/>
      <c r="L177" s="253"/>
      <c r="M177" s="254"/>
      <c r="N177" s="255"/>
      <c r="O177" s="255"/>
      <c r="P177" s="255"/>
      <c r="Q177" s="255"/>
      <c r="R177" s="255"/>
      <c r="S177" s="255"/>
      <c r="T177" s="256"/>
      <c r="AT177" s="257" t="s">
        <v>149</v>
      </c>
      <c r="AU177" s="257" t="s">
        <v>23</v>
      </c>
      <c r="AV177" s="12" t="s">
        <v>145</v>
      </c>
      <c r="AW177" s="12" t="s">
        <v>40</v>
      </c>
      <c r="AX177" s="12" t="s">
        <v>85</v>
      </c>
      <c r="AY177" s="257" t="s">
        <v>138</v>
      </c>
    </row>
    <row r="178" s="1" customFormat="1" ht="38.25" customHeight="1">
      <c r="B178" s="46"/>
      <c r="C178" s="221" t="s">
        <v>274</v>
      </c>
      <c r="D178" s="221" t="s">
        <v>140</v>
      </c>
      <c r="E178" s="222" t="s">
        <v>275</v>
      </c>
      <c r="F178" s="223" t="s">
        <v>276</v>
      </c>
      <c r="G178" s="224" t="s">
        <v>210</v>
      </c>
      <c r="H178" s="225">
        <v>55.238999999999997</v>
      </c>
      <c r="I178" s="226"/>
      <c r="J178" s="227">
        <f>ROUND(I178*H178,2)</f>
        <v>0</v>
      </c>
      <c r="K178" s="223" t="s">
        <v>144</v>
      </c>
      <c r="L178" s="72"/>
      <c r="M178" s="228" t="s">
        <v>42</v>
      </c>
      <c r="N178" s="229" t="s">
        <v>48</v>
      </c>
      <c r="O178" s="47"/>
      <c r="P178" s="230">
        <f>O178*H178</f>
        <v>0</v>
      </c>
      <c r="Q178" s="230">
        <v>0</v>
      </c>
      <c r="R178" s="230">
        <f>Q178*H178</f>
        <v>0</v>
      </c>
      <c r="S178" s="230">
        <v>0</v>
      </c>
      <c r="T178" s="231">
        <f>S178*H178</f>
        <v>0</v>
      </c>
      <c r="AR178" s="24" t="s">
        <v>145</v>
      </c>
      <c r="AT178" s="24" t="s">
        <v>140</v>
      </c>
      <c r="AU178" s="24" t="s">
        <v>23</v>
      </c>
      <c r="AY178" s="24" t="s">
        <v>138</v>
      </c>
      <c r="BE178" s="232">
        <f>IF(N178="základní",J178,0)</f>
        <v>0</v>
      </c>
      <c r="BF178" s="232">
        <f>IF(N178="snížená",J178,0)</f>
        <v>0</v>
      </c>
      <c r="BG178" s="232">
        <f>IF(N178="zákl. přenesená",J178,0)</f>
        <v>0</v>
      </c>
      <c r="BH178" s="232">
        <f>IF(N178="sníž. přenesená",J178,0)</f>
        <v>0</v>
      </c>
      <c r="BI178" s="232">
        <f>IF(N178="nulová",J178,0)</f>
        <v>0</v>
      </c>
      <c r="BJ178" s="24" t="s">
        <v>85</v>
      </c>
      <c r="BK178" s="232">
        <f>ROUND(I178*H178,2)</f>
        <v>0</v>
      </c>
      <c r="BL178" s="24" t="s">
        <v>145</v>
      </c>
      <c r="BM178" s="24" t="s">
        <v>277</v>
      </c>
    </row>
    <row r="179" s="1" customFormat="1">
      <c r="B179" s="46"/>
      <c r="C179" s="74"/>
      <c r="D179" s="233" t="s">
        <v>147</v>
      </c>
      <c r="E179" s="74"/>
      <c r="F179" s="234" t="s">
        <v>269</v>
      </c>
      <c r="G179" s="74"/>
      <c r="H179" s="74"/>
      <c r="I179" s="191"/>
      <c r="J179" s="74"/>
      <c r="K179" s="74"/>
      <c r="L179" s="72"/>
      <c r="M179" s="235"/>
      <c r="N179" s="47"/>
      <c r="O179" s="47"/>
      <c r="P179" s="47"/>
      <c r="Q179" s="47"/>
      <c r="R179" s="47"/>
      <c r="S179" s="47"/>
      <c r="T179" s="95"/>
      <c r="AT179" s="24" t="s">
        <v>147</v>
      </c>
      <c r="AU179" s="24" t="s">
        <v>23</v>
      </c>
    </row>
    <row r="180" s="14" customFormat="1">
      <c r="B180" s="269"/>
      <c r="C180" s="270"/>
      <c r="D180" s="233" t="s">
        <v>149</v>
      </c>
      <c r="E180" s="271" t="s">
        <v>42</v>
      </c>
      <c r="F180" s="272" t="s">
        <v>278</v>
      </c>
      <c r="G180" s="270"/>
      <c r="H180" s="271" t="s">
        <v>42</v>
      </c>
      <c r="I180" s="273"/>
      <c r="J180" s="270"/>
      <c r="K180" s="270"/>
      <c r="L180" s="274"/>
      <c r="M180" s="275"/>
      <c r="N180" s="276"/>
      <c r="O180" s="276"/>
      <c r="P180" s="276"/>
      <c r="Q180" s="276"/>
      <c r="R180" s="276"/>
      <c r="S180" s="276"/>
      <c r="T180" s="277"/>
      <c r="AT180" s="278" t="s">
        <v>149</v>
      </c>
      <c r="AU180" s="278" t="s">
        <v>23</v>
      </c>
      <c r="AV180" s="14" t="s">
        <v>85</v>
      </c>
      <c r="AW180" s="14" t="s">
        <v>40</v>
      </c>
      <c r="AX180" s="14" t="s">
        <v>77</v>
      </c>
      <c r="AY180" s="278" t="s">
        <v>138</v>
      </c>
    </row>
    <row r="181" s="11" customFormat="1">
      <c r="B181" s="236"/>
      <c r="C181" s="237"/>
      <c r="D181" s="233" t="s">
        <v>149</v>
      </c>
      <c r="E181" s="238" t="s">
        <v>42</v>
      </c>
      <c r="F181" s="239" t="s">
        <v>279</v>
      </c>
      <c r="G181" s="237"/>
      <c r="H181" s="240">
        <v>93.613</v>
      </c>
      <c r="I181" s="241"/>
      <c r="J181" s="237"/>
      <c r="K181" s="237"/>
      <c r="L181" s="242"/>
      <c r="M181" s="243"/>
      <c r="N181" s="244"/>
      <c r="O181" s="244"/>
      <c r="P181" s="244"/>
      <c r="Q181" s="244"/>
      <c r="R181" s="244"/>
      <c r="S181" s="244"/>
      <c r="T181" s="245"/>
      <c r="AT181" s="246" t="s">
        <v>149</v>
      </c>
      <c r="AU181" s="246" t="s">
        <v>23</v>
      </c>
      <c r="AV181" s="11" t="s">
        <v>23</v>
      </c>
      <c r="AW181" s="11" t="s">
        <v>40</v>
      </c>
      <c r="AX181" s="11" t="s">
        <v>77</v>
      </c>
      <c r="AY181" s="246" t="s">
        <v>138</v>
      </c>
    </row>
    <row r="182" s="11" customFormat="1">
      <c r="B182" s="236"/>
      <c r="C182" s="237"/>
      <c r="D182" s="233" t="s">
        <v>149</v>
      </c>
      <c r="E182" s="238" t="s">
        <v>42</v>
      </c>
      <c r="F182" s="239" t="s">
        <v>280</v>
      </c>
      <c r="G182" s="237"/>
      <c r="H182" s="240">
        <v>-38.374000000000002</v>
      </c>
      <c r="I182" s="241"/>
      <c r="J182" s="237"/>
      <c r="K182" s="237"/>
      <c r="L182" s="242"/>
      <c r="M182" s="243"/>
      <c r="N182" s="244"/>
      <c r="O182" s="244"/>
      <c r="P182" s="244"/>
      <c r="Q182" s="244"/>
      <c r="R182" s="244"/>
      <c r="S182" s="244"/>
      <c r="T182" s="245"/>
      <c r="AT182" s="246" t="s">
        <v>149</v>
      </c>
      <c r="AU182" s="246" t="s">
        <v>23</v>
      </c>
      <c r="AV182" s="11" t="s">
        <v>23</v>
      </c>
      <c r="AW182" s="11" t="s">
        <v>40</v>
      </c>
      <c r="AX182" s="11" t="s">
        <v>77</v>
      </c>
      <c r="AY182" s="246" t="s">
        <v>138</v>
      </c>
    </row>
    <row r="183" s="12" customFormat="1">
      <c r="B183" s="247"/>
      <c r="C183" s="248"/>
      <c r="D183" s="233" t="s">
        <v>149</v>
      </c>
      <c r="E183" s="249" t="s">
        <v>42</v>
      </c>
      <c r="F183" s="250" t="s">
        <v>151</v>
      </c>
      <c r="G183" s="248"/>
      <c r="H183" s="251">
        <v>55.238999999999997</v>
      </c>
      <c r="I183" s="252"/>
      <c r="J183" s="248"/>
      <c r="K183" s="248"/>
      <c r="L183" s="253"/>
      <c r="M183" s="254"/>
      <c r="N183" s="255"/>
      <c r="O183" s="255"/>
      <c r="P183" s="255"/>
      <c r="Q183" s="255"/>
      <c r="R183" s="255"/>
      <c r="S183" s="255"/>
      <c r="T183" s="256"/>
      <c r="AT183" s="257" t="s">
        <v>149</v>
      </c>
      <c r="AU183" s="257" t="s">
        <v>23</v>
      </c>
      <c r="AV183" s="12" t="s">
        <v>145</v>
      </c>
      <c r="AW183" s="12" t="s">
        <v>40</v>
      </c>
      <c r="AX183" s="12" t="s">
        <v>85</v>
      </c>
      <c r="AY183" s="257" t="s">
        <v>138</v>
      </c>
    </row>
    <row r="184" s="1" customFormat="1" ht="38.25" customHeight="1">
      <c r="B184" s="46"/>
      <c r="C184" s="221" t="s">
        <v>281</v>
      </c>
      <c r="D184" s="221" t="s">
        <v>140</v>
      </c>
      <c r="E184" s="222" t="s">
        <v>282</v>
      </c>
      <c r="F184" s="223" t="s">
        <v>283</v>
      </c>
      <c r="G184" s="224" t="s">
        <v>210</v>
      </c>
      <c r="H184" s="225">
        <v>38.374000000000002</v>
      </c>
      <c r="I184" s="226"/>
      <c r="J184" s="227">
        <f>ROUND(I184*H184,2)</f>
        <v>0</v>
      </c>
      <c r="K184" s="223" t="s">
        <v>144</v>
      </c>
      <c r="L184" s="72"/>
      <c r="M184" s="228" t="s">
        <v>42</v>
      </c>
      <c r="N184" s="229" t="s">
        <v>48</v>
      </c>
      <c r="O184" s="47"/>
      <c r="P184" s="230">
        <f>O184*H184</f>
        <v>0</v>
      </c>
      <c r="Q184" s="230">
        <v>0</v>
      </c>
      <c r="R184" s="230">
        <f>Q184*H184</f>
        <v>0</v>
      </c>
      <c r="S184" s="230">
        <v>0</v>
      </c>
      <c r="T184" s="231">
        <f>S184*H184</f>
        <v>0</v>
      </c>
      <c r="AR184" s="24" t="s">
        <v>145</v>
      </c>
      <c r="AT184" s="24" t="s">
        <v>140</v>
      </c>
      <c r="AU184" s="24" t="s">
        <v>23</v>
      </c>
      <c r="AY184" s="24" t="s">
        <v>138</v>
      </c>
      <c r="BE184" s="232">
        <f>IF(N184="základní",J184,0)</f>
        <v>0</v>
      </c>
      <c r="BF184" s="232">
        <f>IF(N184="snížená",J184,0)</f>
        <v>0</v>
      </c>
      <c r="BG184" s="232">
        <f>IF(N184="zákl. přenesená",J184,0)</f>
        <v>0</v>
      </c>
      <c r="BH184" s="232">
        <f>IF(N184="sníž. přenesená",J184,0)</f>
        <v>0</v>
      </c>
      <c r="BI184" s="232">
        <f>IF(N184="nulová",J184,0)</f>
        <v>0</v>
      </c>
      <c r="BJ184" s="24" t="s">
        <v>85</v>
      </c>
      <c r="BK184" s="232">
        <f>ROUND(I184*H184,2)</f>
        <v>0</v>
      </c>
      <c r="BL184" s="24" t="s">
        <v>145</v>
      </c>
      <c r="BM184" s="24" t="s">
        <v>284</v>
      </c>
    </row>
    <row r="185" s="1" customFormat="1">
      <c r="B185" s="46"/>
      <c r="C185" s="74"/>
      <c r="D185" s="233" t="s">
        <v>147</v>
      </c>
      <c r="E185" s="74"/>
      <c r="F185" s="234" t="s">
        <v>269</v>
      </c>
      <c r="G185" s="74"/>
      <c r="H185" s="74"/>
      <c r="I185" s="191"/>
      <c r="J185" s="74"/>
      <c r="K185" s="74"/>
      <c r="L185" s="72"/>
      <c r="M185" s="235"/>
      <c r="N185" s="47"/>
      <c r="O185" s="47"/>
      <c r="P185" s="47"/>
      <c r="Q185" s="47"/>
      <c r="R185" s="47"/>
      <c r="S185" s="47"/>
      <c r="T185" s="95"/>
      <c r="AT185" s="24" t="s">
        <v>147</v>
      </c>
      <c r="AU185" s="24" t="s">
        <v>23</v>
      </c>
    </row>
    <row r="186" s="1" customFormat="1" ht="25.5" customHeight="1">
      <c r="B186" s="46"/>
      <c r="C186" s="221" t="s">
        <v>285</v>
      </c>
      <c r="D186" s="221" t="s">
        <v>140</v>
      </c>
      <c r="E186" s="222" t="s">
        <v>286</v>
      </c>
      <c r="F186" s="223" t="s">
        <v>287</v>
      </c>
      <c r="G186" s="224" t="s">
        <v>210</v>
      </c>
      <c r="H186" s="225">
        <v>283.08300000000003</v>
      </c>
      <c r="I186" s="226"/>
      <c r="J186" s="227">
        <f>ROUND(I186*H186,2)</f>
        <v>0</v>
      </c>
      <c r="K186" s="223" t="s">
        <v>144</v>
      </c>
      <c r="L186" s="72"/>
      <c r="M186" s="228" t="s">
        <v>42</v>
      </c>
      <c r="N186" s="229" t="s">
        <v>48</v>
      </c>
      <c r="O186" s="47"/>
      <c r="P186" s="230">
        <f>O186*H186</f>
        <v>0</v>
      </c>
      <c r="Q186" s="230">
        <v>0</v>
      </c>
      <c r="R186" s="230">
        <f>Q186*H186</f>
        <v>0</v>
      </c>
      <c r="S186" s="230">
        <v>0</v>
      </c>
      <c r="T186" s="231">
        <f>S186*H186</f>
        <v>0</v>
      </c>
      <c r="AR186" s="24" t="s">
        <v>145</v>
      </c>
      <c r="AT186" s="24" t="s">
        <v>140</v>
      </c>
      <c r="AU186" s="24" t="s">
        <v>23</v>
      </c>
      <c r="AY186" s="24" t="s">
        <v>138</v>
      </c>
      <c r="BE186" s="232">
        <f>IF(N186="základní",J186,0)</f>
        <v>0</v>
      </c>
      <c r="BF186" s="232">
        <f>IF(N186="snížená",J186,0)</f>
        <v>0</v>
      </c>
      <c r="BG186" s="232">
        <f>IF(N186="zákl. přenesená",J186,0)</f>
        <v>0</v>
      </c>
      <c r="BH186" s="232">
        <f>IF(N186="sníž. přenesená",J186,0)</f>
        <v>0</v>
      </c>
      <c r="BI186" s="232">
        <f>IF(N186="nulová",J186,0)</f>
        <v>0</v>
      </c>
      <c r="BJ186" s="24" t="s">
        <v>85</v>
      </c>
      <c r="BK186" s="232">
        <f>ROUND(I186*H186,2)</f>
        <v>0</v>
      </c>
      <c r="BL186" s="24" t="s">
        <v>145</v>
      </c>
      <c r="BM186" s="24" t="s">
        <v>288</v>
      </c>
    </row>
    <row r="187" s="1" customFormat="1">
      <c r="B187" s="46"/>
      <c r="C187" s="74"/>
      <c r="D187" s="233" t="s">
        <v>147</v>
      </c>
      <c r="E187" s="74"/>
      <c r="F187" s="234" t="s">
        <v>289</v>
      </c>
      <c r="G187" s="74"/>
      <c r="H187" s="74"/>
      <c r="I187" s="191"/>
      <c r="J187" s="74"/>
      <c r="K187" s="74"/>
      <c r="L187" s="72"/>
      <c r="M187" s="235"/>
      <c r="N187" s="47"/>
      <c r="O187" s="47"/>
      <c r="P187" s="47"/>
      <c r="Q187" s="47"/>
      <c r="R187" s="47"/>
      <c r="S187" s="47"/>
      <c r="T187" s="95"/>
      <c r="AT187" s="24" t="s">
        <v>147</v>
      </c>
      <c r="AU187" s="24" t="s">
        <v>23</v>
      </c>
    </row>
    <row r="188" s="11" customFormat="1">
      <c r="B188" s="236"/>
      <c r="C188" s="237"/>
      <c r="D188" s="233" t="s">
        <v>149</v>
      </c>
      <c r="E188" s="238" t="s">
        <v>42</v>
      </c>
      <c r="F188" s="239" t="s">
        <v>290</v>
      </c>
      <c r="G188" s="237"/>
      <c r="H188" s="240">
        <v>16.280999999999999</v>
      </c>
      <c r="I188" s="241"/>
      <c r="J188" s="237"/>
      <c r="K188" s="237"/>
      <c r="L188" s="242"/>
      <c r="M188" s="243"/>
      <c r="N188" s="244"/>
      <c r="O188" s="244"/>
      <c r="P188" s="244"/>
      <c r="Q188" s="244"/>
      <c r="R188" s="244"/>
      <c r="S188" s="244"/>
      <c r="T188" s="245"/>
      <c r="AT188" s="246" t="s">
        <v>149</v>
      </c>
      <c r="AU188" s="246" t="s">
        <v>23</v>
      </c>
      <c r="AV188" s="11" t="s">
        <v>23</v>
      </c>
      <c r="AW188" s="11" t="s">
        <v>40</v>
      </c>
      <c r="AX188" s="11" t="s">
        <v>77</v>
      </c>
      <c r="AY188" s="246" t="s">
        <v>138</v>
      </c>
    </row>
    <row r="189" s="11" customFormat="1">
      <c r="B189" s="236"/>
      <c r="C189" s="237"/>
      <c r="D189" s="233" t="s">
        <v>149</v>
      </c>
      <c r="E189" s="238" t="s">
        <v>42</v>
      </c>
      <c r="F189" s="239" t="s">
        <v>291</v>
      </c>
      <c r="G189" s="237"/>
      <c r="H189" s="240">
        <v>57.776000000000003</v>
      </c>
      <c r="I189" s="241"/>
      <c r="J189" s="237"/>
      <c r="K189" s="237"/>
      <c r="L189" s="242"/>
      <c r="M189" s="243"/>
      <c r="N189" s="244"/>
      <c r="O189" s="244"/>
      <c r="P189" s="244"/>
      <c r="Q189" s="244"/>
      <c r="R189" s="244"/>
      <c r="S189" s="244"/>
      <c r="T189" s="245"/>
      <c r="AT189" s="246" t="s">
        <v>149</v>
      </c>
      <c r="AU189" s="246" t="s">
        <v>23</v>
      </c>
      <c r="AV189" s="11" t="s">
        <v>23</v>
      </c>
      <c r="AW189" s="11" t="s">
        <v>40</v>
      </c>
      <c r="AX189" s="11" t="s">
        <v>77</v>
      </c>
      <c r="AY189" s="246" t="s">
        <v>138</v>
      </c>
    </row>
    <row r="190" s="11" customFormat="1">
      <c r="B190" s="236"/>
      <c r="C190" s="237"/>
      <c r="D190" s="233" t="s">
        <v>149</v>
      </c>
      <c r="E190" s="238" t="s">
        <v>42</v>
      </c>
      <c r="F190" s="239" t="s">
        <v>292</v>
      </c>
      <c r="G190" s="237"/>
      <c r="H190" s="240">
        <v>154.102</v>
      </c>
      <c r="I190" s="241"/>
      <c r="J190" s="237"/>
      <c r="K190" s="237"/>
      <c r="L190" s="242"/>
      <c r="M190" s="243"/>
      <c r="N190" s="244"/>
      <c r="O190" s="244"/>
      <c r="P190" s="244"/>
      <c r="Q190" s="244"/>
      <c r="R190" s="244"/>
      <c r="S190" s="244"/>
      <c r="T190" s="245"/>
      <c r="AT190" s="246" t="s">
        <v>149</v>
      </c>
      <c r="AU190" s="246" t="s">
        <v>23</v>
      </c>
      <c r="AV190" s="11" t="s">
        <v>23</v>
      </c>
      <c r="AW190" s="11" t="s">
        <v>40</v>
      </c>
      <c r="AX190" s="11" t="s">
        <v>77</v>
      </c>
      <c r="AY190" s="246" t="s">
        <v>138</v>
      </c>
    </row>
    <row r="191" s="11" customFormat="1">
      <c r="B191" s="236"/>
      <c r="C191" s="237"/>
      <c r="D191" s="233" t="s">
        <v>149</v>
      </c>
      <c r="E191" s="238" t="s">
        <v>42</v>
      </c>
      <c r="F191" s="239" t="s">
        <v>293</v>
      </c>
      <c r="G191" s="237"/>
      <c r="H191" s="240">
        <v>54.923999999999999</v>
      </c>
      <c r="I191" s="241"/>
      <c r="J191" s="237"/>
      <c r="K191" s="237"/>
      <c r="L191" s="242"/>
      <c r="M191" s="243"/>
      <c r="N191" s="244"/>
      <c r="O191" s="244"/>
      <c r="P191" s="244"/>
      <c r="Q191" s="244"/>
      <c r="R191" s="244"/>
      <c r="S191" s="244"/>
      <c r="T191" s="245"/>
      <c r="AT191" s="246" t="s">
        <v>149</v>
      </c>
      <c r="AU191" s="246" t="s">
        <v>23</v>
      </c>
      <c r="AV191" s="11" t="s">
        <v>23</v>
      </c>
      <c r="AW191" s="11" t="s">
        <v>40</v>
      </c>
      <c r="AX191" s="11" t="s">
        <v>77</v>
      </c>
      <c r="AY191" s="246" t="s">
        <v>138</v>
      </c>
    </row>
    <row r="192" s="12" customFormat="1">
      <c r="B192" s="247"/>
      <c r="C192" s="248"/>
      <c r="D192" s="233" t="s">
        <v>149</v>
      </c>
      <c r="E192" s="249" t="s">
        <v>42</v>
      </c>
      <c r="F192" s="250" t="s">
        <v>151</v>
      </c>
      <c r="G192" s="248"/>
      <c r="H192" s="251">
        <v>283.08300000000003</v>
      </c>
      <c r="I192" s="252"/>
      <c r="J192" s="248"/>
      <c r="K192" s="248"/>
      <c r="L192" s="253"/>
      <c r="M192" s="254"/>
      <c r="N192" s="255"/>
      <c r="O192" s="255"/>
      <c r="P192" s="255"/>
      <c r="Q192" s="255"/>
      <c r="R192" s="255"/>
      <c r="S192" s="255"/>
      <c r="T192" s="256"/>
      <c r="AT192" s="257" t="s">
        <v>149</v>
      </c>
      <c r="AU192" s="257" t="s">
        <v>23</v>
      </c>
      <c r="AV192" s="12" t="s">
        <v>145</v>
      </c>
      <c r="AW192" s="12" t="s">
        <v>40</v>
      </c>
      <c r="AX192" s="12" t="s">
        <v>85</v>
      </c>
      <c r="AY192" s="257" t="s">
        <v>138</v>
      </c>
    </row>
    <row r="193" s="1" customFormat="1" ht="25.5" customHeight="1">
      <c r="B193" s="46"/>
      <c r="C193" s="221" t="s">
        <v>294</v>
      </c>
      <c r="D193" s="221" t="s">
        <v>140</v>
      </c>
      <c r="E193" s="222" t="s">
        <v>295</v>
      </c>
      <c r="F193" s="223" t="s">
        <v>296</v>
      </c>
      <c r="G193" s="224" t="s">
        <v>210</v>
      </c>
      <c r="H193" s="225">
        <v>38.374000000000002</v>
      </c>
      <c r="I193" s="226"/>
      <c r="J193" s="227">
        <f>ROUND(I193*H193,2)</f>
        <v>0</v>
      </c>
      <c r="K193" s="223" t="s">
        <v>144</v>
      </c>
      <c r="L193" s="72"/>
      <c r="M193" s="228" t="s">
        <v>42</v>
      </c>
      <c r="N193" s="229" t="s">
        <v>48</v>
      </c>
      <c r="O193" s="47"/>
      <c r="P193" s="230">
        <f>O193*H193</f>
        <v>0</v>
      </c>
      <c r="Q193" s="230">
        <v>0</v>
      </c>
      <c r="R193" s="230">
        <f>Q193*H193</f>
        <v>0</v>
      </c>
      <c r="S193" s="230">
        <v>0</v>
      </c>
      <c r="T193" s="231">
        <f>S193*H193</f>
        <v>0</v>
      </c>
      <c r="AR193" s="24" t="s">
        <v>145</v>
      </c>
      <c r="AT193" s="24" t="s">
        <v>140</v>
      </c>
      <c r="AU193" s="24" t="s">
        <v>23</v>
      </c>
      <c r="AY193" s="24" t="s">
        <v>138</v>
      </c>
      <c r="BE193" s="232">
        <f>IF(N193="základní",J193,0)</f>
        <v>0</v>
      </c>
      <c r="BF193" s="232">
        <f>IF(N193="snížená",J193,0)</f>
        <v>0</v>
      </c>
      <c r="BG193" s="232">
        <f>IF(N193="zákl. přenesená",J193,0)</f>
        <v>0</v>
      </c>
      <c r="BH193" s="232">
        <f>IF(N193="sníž. přenesená",J193,0)</f>
        <v>0</v>
      </c>
      <c r="BI193" s="232">
        <f>IF(N193="nulová",J193,0)</f>
        <v>0</v>
      </c>
      <c r="BJ193" s="24" t="s">
        <v>85</v>
      </c>
      <c r="BK193" s="232">
        <f>ROUND(I193*H193,2)</f>
        <v>0</v>
      </c>
      <c r="BL193" s="24" t="s">
        <v>145</v>
      </c>
      <c r="BM193" s="24" t="s">
        <v>297</v>
      </c>
    </row>
    <row r="194" s="1" customFormat="1">
      <c r="B194" s="46"/>
      <c r="C194" s="74"/>
      <c r="D194" s="233" t="s">
        <v>147</v>
      </c>
      <c r="E194" s="74"/>
      <c r="F194" s="234" t="s">
        <v>289</v>
      </c>
      <c r="G194" s="74"/>
      <c r="H194" s="74"/>
      <c r="I194" s="191"/>
      <c r="J194" s="74"/>
      <c r="K194" s="74"/>
      <c r="L194" s="72"/>
      <c r="M194" s="235"/>
      <c r="N194" s="47"/>
      <c r="O194" s="47"/>
      <c r="P194" s="47"/>
      <c r="Q194" s="47"/>
      <c r="R194" s="47"/>
      <c r="S194" s="47"/>
      <c r="T194" s="95"/>
      <c r="AT194" s="24" t="s">
        <v>147</v>
      </c>
      <c r="AU194" s="24" t="s">
        <v>23</v>
      </c>
    </row>
    <row r="195" s="1" customFormat="1" ht="16.5" customHeight="1">
      <c r="B195" s="46"/>
      <c r="C195" s="221" t="s">
        <v>298</v>
      </c>
      <c r="D195" s="221" t="s">
        <v>140</v>
      </c>
      <c r="E195" s="222" t="s">
        <v>299</v>
      </c>
      <c r="F195" s="223" t="s">
        <v>300</v>
      </c>
      <c r="G195" s="224" t="s">
        <v>210</v>
      </c>
      <c r="H195" s="225">
        <v>93.613</v>
      </c>
      <c r="I195" s="226"/>
      <c r="J195" s="227">
        <f>ROUND(I195*H195,2)</f>
        <v>0</v>
      </c>
      <c r="K195" s="223" t="s">
        <v>144</v>
      </c>
      <c r="L195" s="72"/>
      <c r="M195" s="228" t="s">
        <v>42</v>
      </c>
      <c r="N195" s="229" t="s">
        <v>48</v>
      </c>
      <c r="O195" s="47"/>
      <c r="P195" s="230">
        <f>O195*H195</f>
        <v>0</v>
      </c>
      <c r="Q195" s="230">
        <v>0</v>
      </c>
      <c r="R195" s="230">
        <f>Q195*H195</f>
        <v>0</v>
      </c>
      <c r="S195" s="230">
        <v>0</v>
      </c>
      <c r="T195" s="231">
        <f>S195*H195</f>
        <v>0</v>
      </c>
      <c r="AR195" s="24" t="s">
        <v>145</v>
      </c>
      <c r="AT195" s="24" t="s">
        <v>140</v>
      </c>
      <c r="AU195" s="24" t="s">
        <v>23</v>
      </c>
      <c r="AY195" s="24" t="s">
        <v>138</v>
      </c>
      <c r="BE195" s="232">
        <f>IF(N195="základní",J195,0)</f>
        <v>0</v>
      </c>
      <c r="BF195" s="232">
        <f>IF(N195="snížená",J195,0)</f>
        <v>0</v>
      </c>
      <c r="BG195" s="232">
        <f>IF(N195="zákl. přenesená",J195,0)</f>
        <v>0</v>
      </c>
      <c r="BH195" s="232">
        <f>IF(N195="sníž. přenesená",J195,0)</f>
        <v>0</v>
      </c>
      <c r="BI195" s="232">
        <f>IF(N195="nulová",J195,0)</f>
        <v>0</v>
      </c>
      <c r="BJ195" s="24" t="s">
        <v>85</v>
      </c>
      <c r="BK195" s="232">
        <f>ROUND(I195*H195,2)</f>
        <v>0</v>
      </c>
      <c r="BL195" s="24" t="s">
        <v>145</v>
      </c>
      <c r="BM195" s="24" t="s">
        <v>301</v>
      </c>
    </row>
    <row r="196" s="1" customFormat="1">
      <c r="B196" s="46"/>
      <c r="C196" s="74"/>
      <c r="D196" s="233" t="s">
        <v>147</v>
      </c>
      <c r="E196" s="74"/>
      <c r="F196" s="234" t="s">
        <v>302</v>
      </c>
      <c r="G196" s="74"/>
      <c r="H196" s="74"/>
      <c r="I196" s="191"/>
      <c r="J196" s="74"/>
      <c r="K196" s="74"/>
      <c r="L196" s="72"/>
      <c r="M196" s="235"/>
      <c r="N196" s="47"/>
      <c r="O196" s="47"/>
      <c r="P196" s="47"/>
      <c r="Q196" s="47"/>
      <c r="R196" s="47"/>
      <c r="S196" s="47"/>
      <c r="T196" s="95"/>
      <c r="AT196" s="24" t="s">
        <v>147</v>
      </c>
      <c r="AU196" s="24" t="s">
        <v>23</v>
      </c>
    </row>
    <row r="197" s="11" customFormat="1">
      <c r="B197" s="236"/>
      <c r="C197" s="237"/>
      <c r="D197" s="233" t="s">
        <v>149</v>
      </c>
      <c r="E197" s="238" t="s">
        <v>42</v>
      </c>
      <c r="F197" s="239" t="s">
        <v>303</v>
      </c>
      <c r="G197" s="237"/>
      <c r="H197" s="240">
        <v>93.613</v>
      </c>
      <c r="I197" s="241"/>
      <c r="J197" s="237"/>
      <c r="K197" s="237"/>
      <c r="L197" s="242"/>
      <c r="M197" s="243"/>
      <c r="N197" s="244"/>
      <c r="O197" s="244"/>
      <c r="P197" s="244"/>
      <c r="Q197" s="244"/>
      <c r="R197" s="244"/>
      <c r="S197" s="244"/>
      <c r="T197" s="245"/>
      <c r="AT197" s="246" t="s">
        <v>149</v>
      </c>
      <c r="AU197" s="246" t="s">
        <v>23</v>
      </c>
      <c r="AV197" s="11" t="s">
        <v>23</v>
      </c>
      <c r="AW197" s="11" t="s">
        <v>40</v>
      </c>
      <c r="AX197" s="11" t="s">
        <v>77</v>
      </c>
      <c r="AY197" s="246" t="s">
        <v>138</v>
      </c>
    </row>
    <row r="198" s="12" customFormat="1">
      <c r="B198" s="247"/>
      <c r="C198" s="248"/>
      <c r="D198" s="233" t="s">
        <v>149</v>
      </c>
      <c r="E198" s="249" t="s">
        <v>42</v>
      </c>
      <c r="F198" s="250" t="s">
        <v>151</v>
      </c>
      <c r="G198" s="248"/>
      <c r="H198" s="251">
        <v>93.613</v>
      </c>
      <c r="I198" s="252"/>
      <c r="J198" s="248"/>
      <c r="K198" s="248"/>
      <c r="L198" s="253"/>
      <c r="M198" s="254"/>
      <c r="N198" s="255"/>
      <c r="O198" s="255"/>
      <c r="P198" s="255"/>
      <c r="Q198" s="255"/>
      <c r="R198" s="255"/>
      <c r="S198" s="255"/>
      <c r="T198" s="256"/>
      <c r="AT198" s="257" t="s">
        <v>149</v>
      </c>
      <c r="AU198" s="257" t="s">
        <v>23</v>
      </c>
      <c r="AV198" s="12" t="s">
        <v>145</v>
      </c>
      <c r="AW198" s="12" t="s">
        <v>40</v>
      </c>
      <c r="AX198" s="12" t="s">
        <v>85</v>
      </c>
      <c r="AY198" s="257" t="s">
        <v>138</v>
      </c>
    </row>
    <row r="199" s="1" customFormat="1" ht="16.5" customHeight="1">
      <c r="B199" s="46"/>
      <c r="C199" s="221" t="s">
        <v>304</v>
      </c>
      <c r="D199" s="221" t="s">
        <v>140</v>
      </c>
      <c r="E199" s="222" t="s">
        <v>305</v>
      </c>
      <c r="F199" s="223" t="s">
        <v>306</v>
      </c>
      <c r="G199" s="224" t="s">
        <v>307</v>
      </c>
      <c r="H199" s="225">
        <v>187.226</v>
      </c>
      <c r="I199" s="226"/>
      <c r="J199" s="227">
        <f>ROUND(I199*H199,2)</f>
        <v>0</v>
      </c>
      <c r="K199" s="223" t="s">
        <v>144</v>
      </c>
      <c r="L199" s="72"/>
      <c r="M199" s="228" t="s">
        <v>42</v>
      </c>
      <c r="N199" s="229" t="s">
        <v>48</v>
      </c>
      <c r="O199" s="47"/>
      <c r="P199" s="230">
        <f>O199*H199</f>
        <v>0</v>
      </c>
      <c r="Q199" s="230">
        <v>0</v>
      </c>
      <c r="R199" s="230">
        <f>Q199*H199</f>
        <v>0</v>
      </c>
      <c r="S199" s="230">
        <v>0</v>
      </c>
      <c r="T199" s="231">
        <f>S199*H199</f>
        <v>0</v>
      </c>
      <c r="AR199" s="24" t="s">
        <v>145</v>
      </c>
      <c r="AT199" s="24" t="s">
        <v>140</v>
      </c>
      <c r="AU199" s="24" t="s">
        <v>23</v>
      </c>
      <c r="AY199" s="24" t="s">
        <v>138</v>
      </c>
      <c r="BE199" s="232">
        <f>IF(N199="základní",J199,0)</f>
        <v>0</v>
      </c>
      <c r="BF199" s="232">
        <f>IF(N199="snížená",J199,0)</f>
        <v>0</v>
      </c>
      <c r="BG199" s="232">
        <f>IF(N199="zákl. přenesená",J199,0)</f>
        <v>0</v>
      </c>
      <c r="BH199" s="232">
        <f>IF(N199="sníž. přenesená",J199,0)</f>
        <v>0</v>
      </c>
      <c r="BI199" s="232">
        <f>IF(N199="nulová",J199,0)</f>
        <v>0</v>
      </c>
      <c r="BJ199" s="24" t="s">
        <v>85</v>
      </c>
      <c r="BK199" s="232">
        <f>ROUND(I199*H199,2)</f>
        <v>0</v>
      </c>
      <c r="BL199" s="24" t="s">
        <v>145</v>
      </c>
      <c r="BM199" s="24" t="s">
        <v>308</v>
      </c>
    </row>
    <row r="200" s="1" customFormat="1">
      <c r="B200" s="46"/>
      <c r="C200" s="74"/>
      <c r="D200" s="233" t="s">
        <v>147</v>
      </c>
      <c r="E200" s="74"/>
      <c r="F200" s="234" t="s">
        <v>302</v>
      </c>
      <c r="G200" s="74"/>
      <c r="H200" s="74"/>
      <c r="I200" s="191"/>
      <c r="J200" s="74"/>
      <c r="K200" s="74"/>
      <c r="L200" s="72"/>
      <c r="M200" s="235"/>
      <c r="N200" s="47"/>
      <c r="O200" s="47"/>
      <c r="P200" s="47"/>
      <c r="Q200" s="47"/>
      <c r="R200" s="47"/>
      <c r="S200" s="47"/>
      <c r="T200" s="95"/>
      <c r="AT200" s="24" t="s">
        <v>147</v>
      </c>
      <c r="AU200" s="24" t="s">
        <v>23</v>
      </c>
    </row>
    <row r="201" s="11" customFormat="1">
      <c r="B201" s="236"/>
      <c r="C201" s="237"/>
      <c r="D201" s="233" t="s">
        <v>149</v>
      </c>
      <c r="E201" s="238" t="s">
        <v>42</v>
      </c>
      <c r="F201" s="239" t="s">
        <v>309</v>
      </c>
      <c r="G201" s="237"/>
      <c r="H201" s="240">
        <v>187.226</v>
      </c>
      <c r="I201" s="241"/>
      <c r="J201" s="237"/>
      <c r="K201" s="237"/>
      <c r="L201" s="242"/>
      <c r="M201" s="243"/>
      <c r="N201" s="244"/>
      <c r="O201" s="244"/>
      <c r="P201" s="244"/>
      <c r="Q201" s="244"/>
      <c r="R201" s="244"/>
      <c r="S201" s="244"/>
      <c r="T201" s="245"/>
      <c r="AT201" s="246" t="s">
        <v>149</v>
      </c>
      <c r="AU201" s="246" t="s">
        <v>23</v>
      </c>
      <c r="AV201" s="11" t="s">
        <v>23</v>
      </c>
      <c r="AW201" s="11" t="s">
        <v>40</v>
      </c>
      <c r="AX201" s="11" t="s">
        <v>77</v>
      </c>
      <c r="AY201" s="246" t="s">
        <v>138</v>
      </c>
    </row>
    <row r="202" s="12" customFormat="1">
      <c r="B202" s="247"/>
      <c r="C202" s="248"/>
      <c r="D202" s="233" t="s">
        <v>149</v>
      </c>
      <c r="E202" s="249" t="s">
        <v>42</v>
      </c>
      <c r="F202" s="250" t="s">
        <v>151</v>
      </c>
      <c r="G202" s="248"/>
      <c r="H202" s="251">
        <v>187.226</v>
      </c>
      <c r="I202" s="252"/>
      <c r="J202" s="248"/>
      <c r="K202" s="248"/>
      <c r="L202" s="253"/>
      <c r="M202" s="254"/>
      <c r="N202" s="255"/>
      <c r="O202" s="255"/>
      <c r="P202" s="255"/>
      <c r="Q202" s="255"/>
      <c r="R202" s="255"/>
      <c r="S202" s="255"/>
      <c r="T202" s="256"/>
      <c r="AT202" s="257" t="s">
        <v>149</v>
      </c>
      <c r="AU202" s="257" t="s">
        <v>23</v>
      </c>
      <c r="AV202" s="12" t="s">
        <v>145</v>
      </c>
      <c r="AW202" s="12" t="s">
        <v>40</v>
      </c>
      <c r="AX202" s="12" t="s">
        <v>85</v>
      </c>
      <c r="AY202" s="257" t="s">
        <v>138</v>
      </c>
    </row>
    <row r="203" s="1" customFormat="1" ht="25.5" customHeight="1">
      <c r="B203" s="46"/>
      <c r="C203" s="221" t="s">
        <v>310</v>
      </c>
      <c r="D203" s="221" t="s">
        <v>140</v>
      </c>
      <c r="E203" s="222" t="s">
        <v>311</v>
      </c>
      <c r="F203" s="223" t="s">
        <v>312</v>
      </c>
      <c r="G203" s="224" t="s">
        <v>210</v>
      </c>
      <c r="H203" s="225">
        <v>99.831999999999994</v>
      </c>
      <c r="I203" s="226"/>
      <c r="J203" s="227">
        <f>ROUND(I203*H203,2)</f>
        <v>0</v>
      </c>
      <c r="K203" s="223" t="s">
        <v>144</v>
      </c>
      <c r="L203" s="72"/>
      <c r="M203" s="228" t="s">
        <v>42</v>
      </c>
      <c r="N203" s="229" t="s">
        <v>48</v>
      </c>
      <c r="O203" s="47"/>
      <c r="P203" s="230">
        <f>O203*H203</f>
        <v>0</v>
      </c>
      <c r="Q203" s="230">
        <v>0</v>
      </c>
      <c r="R203" s="230">
        <f>Q203*H203</f>
        <v>0</v>
      </c>
      <c r="S203" s="230">
        <v>0</v>
      </c>
      <c r="T203" s="231">
        <f>S203*H203</f>
        <v>0</v>
      </c>
      <c r="AR203" s="24" t="s">
        <v>145</v>
      </c>
      <c r="AT203" s="24" t="s">
        <v>140</v>
      </c>
      <c r="AU203" s="24" t="s">
        <v>23</v>
      </c>
      <c r="AY203" s="24" t="s">
        <v>138</v>
      </c>
      <c r="BE203" s="232">
        <f>IF(N203="základní",J203,0)</f>
        <v>0</v>
      </c>
      <c r="BF203" s="232">
        <f>IF(N203="snížená",J203,0)</f>
        <v>0</v>
      </c>
      <c r="BG203" s="232">
        <f>IF(N203="zákl. přenesená",J203,0)</f>
        <v>0</v>
      </c>
      <c r="BH203" s="232">
        <f>IF(N203="sníž. přenesená",J203,0)</f>
        <v>0</v>
      </c>
      <c r="BI203" s="232">
        <f>IF(N203="nulová",J203,0)</f>
        <v>0</v>
      </c>
      <c r="BJ203" s="24" t="s">
        <v>85</v>
      </c>
      <c r="BK203" s="232">
        <f>ROUND(I203*H203,2)</f>
        <v>0</v>
      </c>
      <c r="BL203" s="24" t="s">
        <v>145</v>
      </c>
      <c r="BM203" s="24" t="s">
        <v>313</v>
      </c>
    </row>
    <row r="204" s="1" customFormat="1">
      <c r="B204" s="46"/>
      <c r="C204" s="74"/>
      <c r="D204" s="233" t="s">
        <v>147</v>
      </c>
      <c r="E204" s="74"/>
      <c r="F204" s="234" t="s">
        <v>314</v>
      </c>
      <c r="G204" s="74"/>
      <c r="H204" s="74"/>
      <c r="I204" s="191"/>
      <c r="J204" s="74"/>
      <c r="K204" s="74"/>
      <c r="L204" s="72"/>
      <c r="M204" s="235"/>
      <c r="N204" s="47"/>
      <c r="O204" s="47"/>
      <c r="P204" s="47"/>
      <c r="Q204" s="47"/>
      <c r="R204" s="47"/>
      <c r="S204" s="47"/>
      <c r="T204" s="95"/>
      <c r="AT204" s="24" t="s">
        <v>147</v>
      </c>
      <c r="AU204" s="24" t="s">
        <v>23</v>
      </c>
    </row>
    <row r="205" s="11" customFormat="1">
      <c r="B205" s="236"/>
      <c r="C205" s="237"/>
      <c r="D205" s="233" t="s">
        <v>149</v>
      </c>
      <c r="E205" s="238" t="s">
        <v>42</v>
      </c>
      <c r="F205" s="239" t="s">
        <v>315</v>
      </c>
      <c r="G205" s="237"/>
      <c r="H205" s="240">
        <v>99.831999999999994</v>
      </c>
      <c r="I205" s="241"/>
      <c r="J205" s="237"/>
      <c r="K205" s="237"/>
      <c r="L205" s="242"/>
      <c r="M205" s="243"/>
      <c r="N205" s="244"/>
      <c r="O205" s="244"/>
      <c r="P205" s="244"/>
      <c r="Q205" s="244"/>
      <c r="R205" s="244"/>
      <c r="S205" s="244"/>
      <c r="T205" s="245"/>
      <c r="AT205" s="246" t="s">
        <v>149</v>
      </c>
      <c r="AU205" s="246" t="s">
        <v>23</v>
      </c>
      <c r="AV205" s="11" t="s">
        <v>23</v>
      </c>
      <c r="AW205" s="11" t="s">
        <v>40</v>
      </c>
      <c r="AX205" s="11" t="s">
        <v>77</v>
      </c>
      <c r="AY205" s="246" t="s">
        <v>138</v>
      </c>
    </row>
    <row r="206" s="12" customFormat="1">
      <c r="B206" s="247"/>
      <c r="C206" s="248"/>
      <c r="D206" s="233" t="s">
        <v>149</v>
      </c>
      <c r="E206" s="249" t="s">
        <v>42</v>
      </c>
      <c r="F206" s="250" t="s">
        <v>151</v>
      </c>
      <c r="G206" s="248"/>
      <c r="H206" s="251">
        <v>99.831999999999994</v>
      </c>
      <c r="I206" s="252"/>
      <c r="J206" s="248"/>
      <c r="K206" s="248"/>
      <c r="L206" s="253"/>
      <c r="M206" s="254"/>
      <c r="N206" s="255"/>
      <c r="O206" s="255"/>
      <c r="P206" s="255"/>
      <c r="Q206" s="255"/>
      <c r="R206" s="255"/>
      <c r="S206" s="255"/>
      <c r="T206" s="256"/>
      <c r="AT206" s="257" t="s">
        <v>149</v>
      </c>
      <c r="AU206" s="257" t="s">
        <v>23</v>
      </c>
      <c r="AV206" s="12" t="s">
        <v>145</v>
      </c>
      <c r="AW206" s="12" t="s">
        <v>40</v>
      </c>
      <c r="AX206" s="12" t="s">
        <v>85</v>
      </c>
      <c r="AY206" s="257" t="s">
        <v>138</v>
      </c>
    </row>
    <row r="207" s="1" customFormat="1" ht="38.25" customHeight="1">
      <c r="B207" s="46"/>
      <c r="C207" s="221" t="s">
        <v>316</v>
      </c>
      <c r="D207" s="221" t="s">
        <v>140</v>
      </c>
      <c r="E207" s="222" t="s">
        <v>317</v>
      </c>
      <c r="F207" s="223" t="s">
        <v>318</v>
      </c>
      <c r="G207" s="224" t="s">
        <v>210</v>
      </c>
      <c r="H207" s="225">
        <v>57.776000000000003</v>
      </c>
      <c r="I207" s="226"/>
      <c r="J207" s="227">
        <f>ROUND(I207*H207,2)</f>
        <v>0</v>
      </c>
      <c r="K207" s="223" t="s">
        <v>144</v>
      </c>
      <c r="L207" s="72"/>
      <c r="M207" s="228" t="s">
        <v>42</v>
      </c>
      <c r="N207" s="229" t="s">
        <v>48</v>
      </c>
      <c r="O207" s="47"/>
      <c r="P207" s="230">
        <f>O207*H207</f>
        <v>0</v>
      </c>
      <c r="Q207" s="230">
        <v>0</v>
      </c>
      <c r="R207" s="230">
        <f>Q207*H207</f>
        <v>0</v>
      </c>
      <c r="S207" s="230">
        <v>0</v>
      </c>
      <c r="T207" s="231">
        <f>S207*H207</f>
        <v>0</v>
      </c>
      <c r="AR207" s="24" t="s">
        <v>145</v>
      </c>
      <c r="AT207" s="24" t="s">
        <v>140</v>
      </c>
      <c r="AU207" s="24" t="s">
        <v>23</v>
      </c>
      <c r="AY207" s="24" t="s">
        <v>138</v>
      </c>
      <c r="BE207" s="232">
        <f>IF(N207="základní",J207,0)</f>
        <v>0</v>
      </c>
      <c r="BF207" s="232">
        <f>IF(N207="snížená",J207,0)</f>
        <v>0</v>
      </c>
      <c r="BG207" s="232">
        <f>IF(N207="zákl. přenesená",J207,0)</f>
        <v>0</v>
      </c>
      <c r="BH207" s="232">
        <f>IF(N207="sníž. přenesená",J207,0)</f>
        <v>0</v>
      </c>
      <c r="BI207" s="232">
        <f>IF(N207="nulová",J207,0)</f>
        <v>0</v>
      </c>
      <c r="BJ207" s="24" t="s">
        <v>85</v>
      </c>
      <c r="BK207" s="232">
        <f>ROUND(I207*H207,2)</f>
        <v>0</v>
      </c>
      <c r="BL207" s="24" t="s">
        <v>145</v>
      </c>
      <c r="BM207" s="24" t="s">
        <v>319</v>
      </c>
    </row>
    <row r="208" s="1" customFormat="1">
      <c r="B208" s="46"/>
      <c r="C208" s="74"/>
      <c r="D208" s="233" t="s">
        <v>147</v>
      </c>
      <c r="E208" s="74"/>
      <c r="F208" s="234" t="s">
        <v>320</v>
      </c>
      <c r="G208" s="74"/>
      <c r="H208" s="74"/>
      <c r="I208" s="191"/>
      <c r="J208" s="74"/>
      <c r="K208" s="74"/>
      <c r="L208" s="72"/>
      <c r="M208" s="235"/>
      <c r="N208" s="47"/>
      <c r="O208" s="47"/>
      <c r="P208" s="47"/>
      <c r="Q208" s="47"/>
      <c r="R208" s="47"/>
      <c r="S208" s="47"/>
      <c r="T208" s="95"/>
      <c r="AT208" s="24" t="s">
        <v>147</v>
      </c>
      <c r="AU208" s="24" t="s">
        <v>23</v>
      </c>
    </row>
    <row r="209" s="11" customFormat="1">
      <c r="B209" s="236"/>
      <c r="C209" s="237"/>
      <c r="D209" s="233" t="s">
        <v>149</v>
      </c>
      <c r="E209" s="238" t="s">
        <v>42</v>
      </c>
      <c r="F209" s="239" t="s">
        <v>321</v>
      </c>
      <c r="G209" s="237"/>
      <c r="H209" s="240">
        <v>72.591999999999999</v>
      </c>
      <c r="I209" s="241"/>
      <c r="J209" s="237"/>
      <c r="K209" s="237"/>
      <c r="L209" s="242"/>
      <c r="M209" s="243"/>
      <c r="N209" s="244"/>
      <c r="O209" s="244"/>
      <c r="P209" s="244"/>
      <c r="Q209" s="244"/>
      <c r="R209" s="244"/>
      <c r="S209" s="244"/>
      <c r="T209" s="245"/>
      <c r="AT209" s="246" t="s">
        <v>149</v>
      </c>
      <c r="AU209" s="246" t="s">
        <v>23</v>
      </c>
      <c r="AV209" s="11" t="s">
        <v>23</v>
      </c>
      <c r="AW209" s="11" t="s">
        <v>40</v>
      </c>
      <c r="AX209" s="11" t="s">
        <v>77</v>
      </c>
      <c r="AY209" s="246" t="s">
        <v>138</v>
      </c>
    </row>
    <row r="210" s="11" customFormat="1">
      <c r="B210" s="236"/>
      <c r="C210" s="237"/>
      <c r="D210" s="233" t="s">
        <v>149</v>
      </c>
      <c r="E210" s="238" t="s">
        <v>42</v>
      </c>
      <c r="F210" s="239" t="s">
        <v>322</v>
      </c>
      <c r="G210" s="237"/>
      <c r="H210" s="240">
        <v>-14.816000000000001</v>
      </c>
      <c r="I210" s="241"/>
      <c r="J210" s="237"/>
      <c r="K210" s="237"/>
      <c r="L210" s="242"/>
      <c r="M210" s="243"/>
      <c r="N210" s="244"/>
      <c r="O210" s="244"/>
      <c r="P210" s="244"/>
      <c r="Q210" s="244"/>
      <c r="R210" s="244"/>
      <c r="S210" s="244"/>
      <c r="T210" s="245"/>
      <c r="AT210" s="246" t="s">
        <v>149</v>
      </c>
      <c r="AU210" s="246" t="s">
        <v>23</v>
      </c>
      <c r="AV210" s="11" t="s">
        <v>23</v>
      </c>
      <c r="AW210" s="11" t="s">
        <v>40</v>
      </c>
      <c r="AX210" s="11" t="s">
        <v>77</v>
      </c>
      <c r="AY210" s="246" t="s">
        <v>138</v>
      </c>
    </row>
    <row r="211" s="12" customFormat="1">
      <c r="B211" s="247"/>
      <c r="C211" s="248"/>
      <c r="D211" s="233" t="s">
        <v>149</v>
      </c>
      <c r="E211" s="249" t="s">
        <v>42</v>
      </c>
      <c r="F211" s="250" t="s">
        <v>151</v>
      </c>
      <c r="G211" s="248"/>
      <c r="H211" s="251">
        <v>57.776000000000003</v>
      </c>
      <c r="I211" s="252"/>
      <c r="J211" s="248"/>
      <c r="K211" s="248"/>
      <c r="L211" s="253"/>
      <c r="M211" s="254"/>
      <c r="N211" s="255"/>
      <c r="O211" s="255"/>
      <c r="P211" s="255"/>
      <c r="Q211" s="255"/>
      <c r="R211" s="255"/>
      <c r="S211" s="255"/>
      <c r="T211" s="256"/>
      <c r="AT211" s="257" t="s">
        <v>149</v>
      </c>
      <c r="AU211" s="257" t="s">
        <v>23</v>
      </c>
      <c r="AV211" s="12" t="s">
        <v>145</v>
      </c>
      <c r="AW211" s="12" t="s">
        <v>40</v>
      </c>
      <c r="AX211" s="12" t="s">
        <v>85</v>
      </c>
      <c r="AY211" s="257" t="s">
        <v>138</v>
      </c>
    </row>
    <row r="212" s="1" customFormat="1" ht="16.5" customHeight="1">
      <c r="B212" s="46"/>
      <c r="C212" s="279" t="s">
        <v>323</v>
      </c>
      <c r="D212" s="279" t="s">
        <v>324</v>
      </c>
      <c r="E212" s="280" t="s">
        <v>325</v>
      </c>
      <c r="F212" s="281" t="s">
        <v>326</v>
      </c>
      <c r="G212" s="282" t="s">
        <v>307</v>
      </c>
      <c r="H212" s="283">
        <v>103.997</v>
      </c>
      <c r="I212" s="284"/>
      <c r="J212" s="285">
        <f>ROUND(I212*H212,2)</f>
        <v>0</v>
      </c>
      <c r="K212" s="281" t="s">
        <v>144</v>
      </c>
      <c r="L212" s="286"/>
      <c r="M212" s="287" t="s">
        <v>42</v>
      </c>
      <c r="N212" s="288" t="s">
        <v>48</v>
      </c>
      <c r="O212" s="47"/>
      <c r="P212" s="230">
        <f>O212*H212</f>
        <v>0</v>
      </c>
      <c r="Q212" s="230">
        <v>0</v>
      </c>
      <c r="R212" s="230">
        <f>Q212*H212</f>
        <v>0</v>
      </c>
      <c r="S212" s="230">
        <v>0</v>
      </c>
      <c r="T212" s="231">
        <f>S212*H212</f>
        <v>0</v>
      </c>
      <c r="AR212" s="24" t="s">
        <v>185</v>
      </c>
      <c r="AT212" s="24" t="s">
        <v>324</v>
      </c>
      <c r="AU212" s="24" t="s">
        <v>23</v>
      </c>
      <c r="AY212" s="24" t="s">
        <v>138</v>
      </c>
      <c r="BE212" s="232">
        <f>IF(N212="základní",J212,0)</f>
        <v>0</v>
      </c>
      <c r="BF212" s="232">
        <f>IF(N212="snížená",J212,0)</f>
        <v>0</v>
      </c>
      <c r="BG212" s="232">
        <f>IF(N212="zákl. přenesená",J212,0)</f>
        <v>0</v>
      </c>
      <c r="BH212" s="232">
        <f>IF(N212="sníž. přenesená",J212,0)</f>
        <v>0</v>
      </c>
      <c r="BI212" s="232">
        <f>IF(N212="nulová",J212,0)</f>
        <v>0</v>
      </c>
      <c r="BJ212" s="24" t="s">
        <v>85</v>
      </c>
      <c r="BK212" s="232">
        <f>ROUND(I212*H212,2)</f>
        <v>0</v>
      </c>
      <c r="BL212" s="24" t="s">
        <v>145</v>
      </c>
      <c r="BM212" s="24" t="s">
        <v>327</v>
      </c>
    </row>
    <row r="213" s="11" customFormat="1">
      <c r="B213" s="236"/>
      <c r="C213" s="237"/>
      <c r="D213" s="233" t="s">
        <v>149</v>
      </c>
      <c r="E213" s="238" t="s">
        <v>42</v>
      </c>
      <c r="F213" s="239" t="s">
        <v>328</v>
      </c>
      <c r="G213" s="237"/>
      <c r="H213" s="240">
        <v>103.997</v>
      </c>
      <c r="I213" s="241"/>
      <c r="J213" s="237"/>
      <c r="K213" s="237"/>
      <c r="L213" s="242"/>
      <c r="M213" s="243"/>
      <c r="N213" s="244"/>
      <c r="O213" s="244"/>
      <c r="P213" s="244"/>
      <c r="Q213" s="244"/>
      <c r="R213" s="244"/>
      <c r="S213" s="244"/>
      <c r="T213" s="245"/>
      <c r="AT213" s="246" t="s">
        <v>149</v>
      </c>
      <c r="AU213" s="246" t="s">
        <v>23</v>
      </c>
      <c r="AV213" s="11" t="s">
        <v>23</v>
      </c>
      <c r="AW213" s="11" t="s">
        <v>40</v>
      </c>
      <c r="AX213" s="11" t="s">
        <v>77</v>
      </c>
      <c r="AY213" s="246" t="s">
        <v>138</v>
      </c>
    </row>
    <row r="214" s="12" customFormat="1">
      <c r="B214" s="247"/>
      <c r="C214" s="248"/>
      <c r="D214" s="233" t="s">
        <v>149</v>
      </c>
      <c r="E214" s="249" t="s">
        <v>42</v>
      </c>
      <c r="F214" s="250" t="s">
        <v>151</v>
      </c>
      <c r="G214" s="248"/>
      <c r="H214" s="251">
        <v>103.997</v>
      </c>
      <c r="I214" s="252"/>
      <c r="J214" s="248"/>
      <c r="K214" s="248"/>
      <c r="L214" s="253"/>
      <c r="M214" s="254"/>
      <c r="N214" s="255"/>
      <c r="O214" s="255"/>
      <c r="P214" s="255"/>
      <c r="Q214" s="255"/>
      <c r="R214" s="255"/>
      <c r="S214" s="255"/>
      <c r="T214" s="256"/>
      <c r="AT214" s="257" t="s">
        <v>149</v>
      </c>
      <c r="AU214" s="257" t="s">
        <v>23</v>
      </c>
      <c r="AV214" s="12" t="s">
        <v>145</v>
      </c>
      <c r="AW214" s="12" t="s">
        <v>40</v>
      </c>
      <c r="AX214" s="12" t="s">
        <v>85</v>
      </c>
      <c r="AY214" s="257" t="s">
        <v>138</v>
      </c>
    </row>
    <row r="215" s="1" customFormat="1" ht="25.5" customHeight="1">
      <c r="B215" s="46"/>
      <c r="C215" s="221" t="s">
        <v>329</v>
      </c>
      <c r="D215" s="221" t="s">
        <v>140</v>
      </c>
      <c r="E215" s="222" t="s">
        <v>330</v>
      </c>
      <c r="F215" s="223" t="s">
        <v>331</v>
      </c>
      <c r="G215" s="224" t="s">
        <v>143</v>
      </c>
      <c r="H215" s="225">
        <v>20</v>
      </c>
      <c r="I215" s="226"/>
      <c r="J215" s="227">
        <f>ROUND(I215*H215,2)</f>
        <v>0</v>
      </c>
      <c r="K215" s="223" t="s">
        <v>144</v>
      </c>
      <c r="L215" s="72"/>
      <c r="M215" s="228" t="s">
        <v>42</v>
      </c>
      <c r="N215" s="229" t="s">
        <v>48</v>
      </c>
      <c r="O215" s="47"/>
      <c r="P215" s="230">
        <f>O215*H215</f>
        <v>0</v>
      </c>
      <c r="Q215" s="230">
        <v>0</v>
      </c>
      <c r="R215" s="230">
        <f>Q215*H215</f>
        <v>0</v>
      </c>
      <c r="S215" s="230">
        <v>0</v>
      </c>
      <c r="T215" s="231">
        <f>S215*H215</f>
        <v>0</v>
      </c>
      <c r="AR215" s="24" t="s">
        <v>145</v>
      </c>
      <c r="AT215" s="24" t="s">
        <v>140</v>
      </c>
      <c r="AU215" s="24" t="s">
        <v>23</v>
      </c>
      <c r="AY215" s="24" t="s">
        <v>138</v>
      </c>
      <c r="BE215" s="232">
        <f>IF(N215="základní",J215,0)</f>
        <v>0</v>
      </c>
      <c r="BF215" s="232">
        <f>IF(N215="snížená",J215,0)</f>
        <v>0</v>
      </c>
      <c r="BG215" s="232">
        <f>IF(N215="zákl. přenesená",J215,0)</f>
        <v>0</v>
      </c>
      <c r="BH215" s="232">
        <f>IF(N215="sníž. přenesená",J215,0)</f>
        <v>0</v>
      </c>
      <c r="BI215" s="232">
        <f>IF(N215="nulová",J215,0)</f>
        <v>0</v>
      </c>
      <c r="BJ215" s="24" t="s">
        <v>85</v>
      </c>
      <c r="BK215" s="232">
        <f>ROUND(I215*H215,2)</f>
        <v>0</v>
      </c>
      <c r="BL215" s="24" t="s">
        <v>145</v>
      </c>
      <c r="BM215" s="24" t="s">
        <v>332</v>
      </c>
    </row>
    <row r="216" s="1" customFormat="1">
      <c r="B216" s="46"/>
      <c r="C216" s="74"/>
      <c r="D216" s="233" t="s">
        <v>147</v>
      </c>
      <c r="E216" s="74"/>
      <c r="F216" s="234" t="s">
        <v>333</v>
      </c>
      <c r="G216" s="74"/>
      <c r="H216" s="74"/>
      <c r="I216" s="191"/>
      <c r="J216" s="74"/>
      <c r="K216" s="74"/>
      <c r="L216" s="72"/>
      <c r="M216" s="235"/>
      <c r="N216" s="47"/>
      <c r="O216" s="47"/>
      <c r="P216" s="47"/>
      <c r="Q216" s="47"/>
      <c r="R216" s="47"/>
      <c r="S216" s="47"/>
      <c r="T216" s="95"/>
      <c r="AT216" s="24" t="s">
        <v>147</v>
      </c>
      <c r="AU216" s="24" t="s">
        <v>23</v>
      </c>
    </row>
    <row r="217" s="11" customFormat="1">
      <c r="B217" s="236"/>
      <c r="C217" s="237"/>
      <c r="D217" s="233" t="s">
        <v>149</v>
      </c>
      <c r="E217" s="238" t="s">
        <v>42</v>
      </c>
      <c r="F217" s="239" t="s">
        <v>334</v>
      </c>
      <c r="G217" s="237"/>
      <c r="H217" s="240">
        <v>20</v>
      </c>
      <c r="I217" s="241"/>
      <c r="J217" s="237"/>
      <c r="K217" s="237"/>
      <c r="L217" s="242"/>
      <c r="M217" s="243"/>
      <c r="N217" s="244"/>
      <c r="O217" s="244"/>
      <c r="P217" s="244"/>
      <c r="Q217" s="244"/>
      <c r="R217" s="244"/>
      <c r="S217" s="244"/>
      <c r="T217" s="245"/>
      <c r="AT217" s="246" t="s">
        <v>149</v>
      </c>
      <c r="AU217" s="246" t="s">
        <v>23</v>
      </c>
      <c r="AV217" s="11" t="s">
        <v>23</v>
      </c>
      <c r="AW217" s="11" t="s">
        <v>40</v>
      </c>
      <c r="AX217" s="11" t="s">
        <v>77</v>
      </c>
      <c r="AY217" s="246" t="s">
        <v>138</v>
      </c>
    </row>
    <row r="218" s="12" customFormat="1">
      <c r="B218" s="247"/>
      <c r="C218" s="248"/>
      <c r="D218" s="233" t="s">
        <v>149</v>
      </c>
      <c r="E218" s="249" t="s">
        <v>42</v>
      </c>
      <c r="F218" s="250" t="s">
        <v>151</v>
      </c>
      <c r="G218" s="248"/>
      <c r="H218" s="251">
        <v>20</v>
      </c>
      <c r="I218" s="252"/>
      <c r="J218" s="248"/>
      <c r="K218" s="248"/>
      <c r="L218" s="253"/>
      <c r="M218" s="254"/>
      <c r="N218" s="255"/>
      <c r="O218" s="255"/>
      <c r="P218" s="255"/>
      <c r="Q218" s="255"/>
      <c r="R218" s="255"/>
      <c r="S218" s="255"/>
      <c r="T218" s="256"/>
      <c r="AT218" s="257" t="s">
        <v>149</v>
      </c>
      <c r="AU218" s="257" t="s">
        <v>23</v>
      </c>
      <c r="AV218" s="12" t="s">
        <v>145</v>
      </c>
      <c r="AW218" s="12" t="s">
        <v>40</v>
      </c>
      <c r="AX218" s="12" t="s">
        <v>85</v>
      </c>
      <c r="AY218" s="257" t="s">
        <v>138</v>
      </c>
    </row>
    <row r="219" s="1" customFormat="1" ht="25.5" customHeight="1">
      <c r="B219" s="46"/>
      <c r="C219" s="221" t="s">
        <v>335</v>
      </c>
      <c r="D219" s="221" t="s">
        <v>140</v>
      </c>
      <c r="E219" s="222" t="s">
        <v>336</v>
      </c>
      <c r="F219" s="223" t="s">
        <v>337</v>
      </c>
      <c r="G219" s="224" t="s">
        <v>143</v>
      </c>
      <c r="H219" s="225">
        <v>20</v>
      </c>
      <c r="I219" s="226"/>
      <c r="J219" s="227">
        <f>ROUND(I219*H219,2)</f>
        <v>0</v>
      </c>
      <c r="K219" s="223" t="s">
        <v>144</v>
      </c>
      <c r="L219" s="72"/>
      <c r="M219" s="228" t="s">
        <v>42</v>
      </c>
      <c r="N219" s="229" t="s">
        <v>48</v>
      </c>
      <c r="O219" s="47"/>
      <c r="P219" s="230">
        <f>O219*H219</f>
        <v>0</v>
      </c>
      <c r="Q219" s="230">
        <v>0</v>
      </c>
      <c r="R219" s="230">
        <f>Q219*H219</f>
        <v>0</v>
      </c>
      <c r="S219" s="230">
        <v>0</v>
      </c>
      <c r="T219" s="231">
        <f>S219*H219</f>
        <v>0</v>
      </c>
      <c r="AR219" s="24" t="s">
        <v>145</v>
      </c>
      <c r="AT219" s="24" t="s">
        <v>140</v>
      </c>
      <c r="AU219" s="24" t="s">
        <v>23</v>
      </c>
      <c r="AY219" s="24" t="s">
        <v>138</v>
      </c>
      <c r="BE219" s="232">
        <f>IF(N219="základní",J219,0)</f>
        <v>0</v>
      </c>
      <c r="BF219" s="232">
        <f>IF(N219="snížená",J219,0)</f>
        <v>0</v>
      </c>
      <c r="BG219" s="232">
        <f>IF(N219="zákl. přenesená",J219,0)</f>
        <v>0</v>
      </c>
      <c r="BH219" s="232">
        <f>IF(N219="sníž. přenesená",J219,0)</f>
        <v>0</v>
      </c>
      <c r="BI219" s="232">
        <f>IF(N219="nulová",J219,0)</f>
        <v>0</v>
      </c>
      <c r="BJ219" s="24" t="s">
        <v>85</v>
      </c>
      <c r="BK219" s="232">
        <f>ROUND(I219*H219,2)</f>
        <v>0</v>
      </c>
      <c r="BL219" s="24" t="s">
        <v>145</v>
      </c>
      <c r="BM219" s="24" t="s">
        <v>338</v>
      </c>
    </row>
    <row r="220" s="1" customFormat="1">
      <c r="B220" s="46"/>
      <c r="C220" s="74"/>
      <c r="D220" s="233" t="s">
        <v>147</v>
      </c>
      <c r="E220" s="74"/>
      <c r="F220" s="234" t="s">
        <v>339</v>
      </c>
      <c r="G220" s="74"/>
      <c r="H220" s="74"/>
      <c r="I220" s="191"/>
      <c r="J220" s="74"/>
      <c r="K220" s="74"/>
      <c r="L220" s="72"/>
      <c r="M220" s="235"/>
      <c r="N220" s="47"/>
      <c r="O220" s="47"/>
      <c r="P220" s="47"/>
      <c r="Q220" s="47"/>
      <c r="R220" s="47"/>
      <c r="S220" s="47"/>
      <c r="T220" s="95"/>
      <c r="AT220" s="24" t="s">
        <v>147</v>
      </c>
      <c r="AU220" s="24" t="s">
        <v>23</v>
      </c>
    </row>
    <row r="221" s="1" customFormat="1" ht="16.5" customHeight="1">
      <c r="B221" s="46"/>
      <c r="C221" s="279" t="s">
        <v>340</v>
      </c>
      <c r="D221" s="279" t="s">
        <v>324</v>
      </c>
      <c r="E221" s="280" t="s">
        <v>341</v>
      </c>
      <c r="F221" s="281" t="s">
        <v>342</v>
      </c>
      <c r="G221" s="282" t="s">
        <v>343</v>
      </c>
      <c r="H221" s="283">
        <v>0.59999999999999998</v>
      </c>
      <c r="I221" s="284"/>
      <c r="J221" s="285">
        <f>ROUND(I221*H221,2)</f>
        <v>0</v>
      </c>
      <c r="K221" s="281" t="s">
        <v>144</v>
      </c>
      <c r="L221" s="286"/>
      <c r="M221" s="287" t="s">
        <v>42</v>
      </c>
      <c r="N221" s="288" t="s">
        <v>48</v>
      </c>
      <c r="O221" s="47"/>
      <c r="P221" s="230">
        <f>O221*H221</f>
        <v>0</v>
      </c>
      <c r="Q221" s="230">
        <v>0.001</v>
      </c>
      <c r="R221" s="230">
        <f>Q221*H221</f>
        <v>0.00059999999999999995</v>
      </c>
      <c r="S221" s="230">
        <v>0</v>
      </c>
      <c r="T221" s="231">
        <f>S221*H221</f>
        <v>0</v>
      </c>
      <c r="AR221" s="24" t="s">
        <v>185</v>
      </c>
      <c r="AT221" s="24" t="s">
        <v>324</v>
      </c>
      <c r="AU221" s="24" t="s">
        <v>23</v>
      </c>
      <c r="AY221" s="24" t="s">
        <v>138</v>
      </c>
      <c r="BE221" s="232">
        <f>IF(N221="základní",J221,0)</f>
        <v>0</v>
      </c>
      <c r="BF221" s="232">
        <f>IF(N221="snížená",J221,0)</f>
        <v>0</v>
      </c>
      <c r="BG221" s="232">
        <f>IF(N221="zákl. přenesená",J221,0)</f>
        <v>0</v>
      </c>
      <c r="BH221" s="232">
        <f>IF(N221="sníž. přenesená",J221,0)</f>
        <v>0</v>
      </c>
      <c r="BI221" s="232">
        <f>IF(N221="nulová",J221,0)</f>
        <v>0</v>
      </c>
      <c r="BJ221" s="24" t="s">
        <v>85</v>
      </c>
      <c r="BK221" s="232">
        <f>ROUND(I221*H221,2)</f>
        <v>0</v>
      </c>
      <c r="BL221" s="24" t="s">
        <v>145</v>
      </c>
      <c r="BM221" s="24" t="s">
        <v>344</v>
      </c>
    </row>
    <row r="222" s="11" customFormat="1">
      <c r="B222" s="236"/>
      <c r="C222" s="237"/>
      <c r="D222" s="233" t="s">
        <v>149</v>
      </c>
      <c r="E222" s="238" t="s">
        <v>42</v>
      </c>
      <c r="F222" s="239" t="s">
        <v>345</v>
      </c>
      <c r="G222" s="237"/>
      <c r="H222" s="240">
        <v>20</v>
      </c>
      <c r="I222" s="241"/>
      <c r="J222" s="237"/>
      <c r="K222" s="237"/>
      <c r="L222" s="242"/>
      <c r="M222" s="243"/>
      <c r="N222" s="244"/>
      <c r="O222" s="244"/>
      <c r="P222" s="244"/>
      <c r="Q222" s="244"/>
      <c r="R222" s="244"/>
      <c r="S222" s="244"/>
      <c r="T222" s="245"/>
      <c r="AT222" s="246" t="s">
        <v>149</v>
      </c>
      <c r="AU222" s="246" t="s">
        <v>23</v>
      </c>
      <c r="AV222" s="11" t="s">
        <v>23</v>
      </c>
      <c r="AW222" s="11" t="s">
        <v>40</v>
      </c>
      <c r="AX222" s="11" t="s">
        <v>77</v>
      </c>
      <c r="AY222" s="246" t="s">
        <v>138</v>
      </c>
    </row>
    <row r="223" s="12" customFormat="1">
      <c r="B223" s="247"/>
      <c r="C223" s="248"/>
      <c r="D223" s="233" t="s">
        <v>149</v>
      </c>
      <c r="E223" s="249" t="s">
        <v>42</v>
      </c>
      <c r="F223" s="250" t="s">
        <v>151</v>
      </c>
      <c r="G223" s="248"/>
      <c r="H223" s="251">
        <v>20</v>
      </c>
      <c r="I223" s="252"/>
      <c r="J223" s="248"/>
      <c r="K223" s="248"/>
      <c r="L223" s="253"/>
      <c r="M223" s="254"/>
      <c r="N223" s="255"/>
      <c r="O223" s="255"/>
      <c r="P223" s="255"/>
      <c r="Q223" s="255"/>
      <c r="R223" s="255"/>
      <c r="S223" s="255"/>
      <c r="T223" s="256"/>
      <c r="AT223" s="257" t="s">
        <v>149</v>
      </c>
      <c r="AU223" s="257" t="s">
        <v>23</v>
      </c>
      <c r="AV223" s="12" t="s">
        <v>145</v>
      </c>
      <c r="AW223" s="12" t="s">
        <v>40</v>
      </c>
      <c r="AX223" s="12" t="s">
        <v>85</v>
      </c>
      <c r="AY223" s="257" t="s">
        <v>138</v>
      </c>
    </row>
    <row r="224" s="11" customFormat="1">
      <c r="B224" s="236"/>
      <c r="C224" s="237"/>
      <c r="D224" s="233" t="s">
        <v>149</v>
      </c>
      <c r="E224" s="237"/>
      <c r="F224" s="239" t="s">
        <v>346</v>
      </c>
      <c r="G224" s="237"/>
      <c r="H224" s="240">
        <v>0.59999999999999998</v>
      </c>
      <c r="I224" s="241"/>
      <c r="J224" s="237"/>
      <c r="K224" s="237"/>
      <c r="L224" s="242"/>
      <c r="M224" s="243"/>
      <c r="N224" s="244"/>
      <c r="O224" s="244"/>
      <c r="P224" s="244"/>
      <c r="Q224" s="244"/>
      <c r="R224" s="244"/>
      <c r="S224" s="244"/>
      <c r="T224" s="245"/>
      <c r="AT224" s="246" t="s">
        <v>149</v>
      </c>
      <c r="AU224" s="246" t="s">
        <v>23</v>
      </c>
      <c r="AV224" s="11" t="s">
        <v>23</v>
      </c>
      <c r="AW224" s="11" t="s">
        <v>6</v>
      </c>
      <c r="AX224" s="11" t="s">
        <v>85</v>
      </c>
      <c r="AY224" s="246" t="s">
        <v>138</v>
      </c>
    </row>
    <row r="225" s="1" customFormat="1" ht="16.5" customHeight="1">
      <c r="B225" s="46"/>
      <c r="C225" s="221" t="s">
        <v>347</v>
      </c>
      <c r="D225" s="221" t="s">
        <v>140</v>
      </c>
      <c r="E225" s="222" t="s">
        <v>348</v>
      </c>
      <c r="F225" s="223" t="s">
        <v>349</v>
      </c>
      <c r="G225" s="224" t="s">
        <v>210</v>
      </c>
      <c r="H225" s="225">
        <v>0.40000000000000002</v>
      </c>
      <c r="I225" s="226"/>
      <c r="J225" s="227">
        <f>ROUND(I225*H225,2)</f>
        <v>0</v>
      </c>
      <c r="K225" s="223" t="s">
        <v>144</v>
      </c>
      <c r="L225" s="72"/>
      <c r="M225" s="228" t="s">
        <v>42</v>
      </c>
      <c r="N225" s="229" t="s">
        <v>48</v>
      </c>
      <c r="O225" s="47"/>
      <c r="P225" s="230">
        <f>O225*H225</f>
        <v>0</v>
      </c>
      <c r="Q225" s="230">
        <v>0</v>
      </c>
      <c r="R225" s="230">
        <f>Q225*H225</f>
        <v>0</v>
      </c>
      <c r="S225" s="230">
        <v>0</v>
      </c>
      <c r="T225" s="231">
        <f>S225*H225</f>
        <v>0</v>
      </c>
      <c r="AR225" s="24" t="s">
        <v>145</v>
      </c>
      <c r="AT225" s="24" t="s">
        <v>140</v>
      </c>
      <c r="AU225" s="24" t="s">
        <v>23</v>
      </c>
      <c r="AY225" s="24" t="s">
        <v>138</v>
      </c>
      <c r="BE225" s="232">
        <f>IF(N225="základní",J225,0)</f>
        <v>0</v>
      </c>
      <c r="BF225" s="232">
        <f>IF(N225="snížená",J225,0)</f>
        <v>0</v>
      </c>
      <c r="BG225" s="232">
        <f>IF(N225="zákl. přenesená",J225,0)</f>
        <v>0</v>
      </c>
      <c r="BH225" s="232">
        <f>IF(N225="sníž. přenesená",J225,0)</f>
        <v>0</v>
      </c>
      <c r="BI225" s="232">
        <f>IF(N225="nulová",J225,0)</f>
        <v>0</v>
      </c>
      <c r="BJ225" s="24" t="s">
        <v>85</v>
      </c>
      <c r="BK225" s="232">
        <f>ROUND(I225*H225,2)</f>
        <v>0</v>
      </c>
      <c r="BL225" s="24" t="s">
        <v>145</v>
      </c>
      <c r="BM225" s="24" t="s">
        <v>350</v>
      </c>
    </row>
    <row r="226" s="11" customFormat="1">
      <c r="B226" s="236"/>
      <c r="C226" s="237"/>
      <c r="D226" s="233" t="s">
        <v>149</v>
      </c>
      <c r="E226" s="238" t="s">
        <v>42</v>
      </c>
      <c r="F226" s="239" t="s">
        <v>351</v>
      </c>
      <c r="G226" s="237"/>
      <c r="H226" s="240">
        <v>0.40000000000000002</v>
      </c>
      <c r="I226" s="241"/>
      <c r="J226" s="237"/>
      <c r="K226" s="237"/>
      <c r="L226" s="242"/>
      <c r="M226" s="243"/>
      <c r="N226" s="244"/>
      <c r="O226" s="244"/>
      <c r="P226" s="244"/>
      <c r="Q226" s="244"/>
      <c r="R226" s="244"/>
      <c r="S226" s="244"/>
      <c r="T226" s="245"/>
      <c r="AT226" s="246" t="s">
        <v>149</v>
      </c>
      <c r="AU226" s="246" t="s">
        <v>23</v>
      </c>
      <c r="AV226" s="11" t="s">
        <v>23</v>
      </c>
      <c r="AW226" s="11" t="s">
        <v>40</v>
      </c>
      <c r="AX226" s="11" t="s">
        <v>77</v>
      </c>
      <c r="AY226" s="246" t="s">
        <v>138</v>
      </c>
    </row>
    <row r="227" s="12" customFormat="1">
      <c r="B227" s="247"/>
      <c r="C227" s="248"/>
      <c r="D227" s="233" t="s">
        <v>149</v>
      </c>
      <c r="E227" s="249" t="s">
        <v>42</v>
      </c>
      <c r="F227" s="250" t="s">
        <v>151</v>
      </c>
      <c r="G227" s="248"/>
      <c r="H227" s="251">
        <v>0.40000000000000002</v>
      </c>
      <c r="I227" s="252"/>
      <c r="J227" s="248"/>
      <c r="K227" s="248"/>
      <c r="L227" s="253"/>
      <c r="M227" s="254"/>
      <c r="N227" s="255"/>
      <c r="O227" s="255"/>
      <c r="P227" s="255"/>
      <c r="Q227" s="255"/>
      <c r="R227" s="255"/>
      <c r="S227" s="255"/>
      <c r="T227" s="256"/>
      <c r="AT227" s="257" t="s">
        <v>149</v>
      </c>
      <c r="AU227" s="257" t="s">
        <v>23</v>
      </c>
      <c r="AV227" s="12" t="s">
        <v>145</v>
      </c>
      <c r="AW227" s="12" t="s">
        <v>40</v>
      </c>
      <c r="AX227" s="12" t="s">
        <v>85</v>
      </c>
      <c r="AY227" s="257" t="s">
        <v>138</v>
      </c>
    </row>
    <row r="228" s="10" customFormat="1" ht="29.88" customHeight="1">
      <c r="B228" s="205"/>
      <c r="C228" s="206"/>
      <c r="D228" s="207" t="s">
        <v>76</v>
      </c>
      <c r="E228" s="219" t="s">
        <v>23</v>
      </c>
      <c r="F228" s="219" t="s">
        <v>352</v>
      </c>
      <c r="G228" s="206"/>
      <c r="H228" s="206"/>
      <c r="I228" s="209"/>
      <c r="J228" s="220">
        <f>BK228</f>
        <v>0</v>
      </c>
      <c r="K228" s="206"/>
      <c r="L228" s="211"/>
      <c r="M228" s="212"/>
      <c r="N228" s="213"/>
      <c r="O228" s="213"/>
      <c r="P228" s="214">
        <f>SUM(P229:P232)</f>
        <v>0</v>
      </c>
      <c r="Q228" s="213"/>
      <c r="R228" s="214">
        <f>SUM(R229:R232)</f>
        <v>0</v>
      </c>
      <c r="S228" s="213"/>
      <c r="T228" s="215">
        <f>SUM(T229:T232)</f>
        <v>0</v>
      </c>
      <c r="AR228" s="216" t="s">
        <v>85</v>
      </c>
      <c r="AT228" s="217" t="s">
        <v>76</v>
      </c>
      <c r="AU228" s="217" t="s">
        <v>85</v>
      </c>
      <c r="AY228" s="216" t="s">
        <v>138</v>
      </c>
      <c r="BK228" s="218">
        <f>SUM(BK229:BK232)</f>
        <v>0</v>
      </c>
    </row>
    <row r="229" s="1" customFormat="1" ht="38.25" customHeight="1">
      <c r="B229" s="46"/>
      <c r="C229" s="221" t="s">
        <v>353</v>
      </c>
      <c r="D229" s="221" t="s">
        <v>140</v>
      </c>
      <c r="E229" s="222" t="s">
        <v>354</v>
      </c>
      <c r="F229" s="223" t="s">
        <v>355</v>
      </c>
      <c r="G229" s="224" t="s">
        <v>143</v>
      </c>
      <c r="H229" s="225">
        <v>108.54000000000001</v>
      </c>
      <c r="I229" s="226"/>
      <c r="J229" s="227">
        <f>ROUND(I229*H229,2)</f>
        <v>0</v>
      </c>
      <c r="K229" s="223" t="s">
        <v>144</v>
      </c>
      <c r="L229" s="72"/>
      <c r="M229" s="228" t="s">
        <v>42</v>
      </c>
      <c r="N229" s="229" t="s">
        <v>48</v>
      </c>
      <c r="O229" s="47"/>
      <c r="P229" s="230">
        <f>O229*H229</f>
        <v>0</v>
      </c>
      <c r="Q229" s="230">
        <v>0</v>
      </c>
      <c r="R229" s="230">
        <f>Q229*H229</f>
        <v>0</v>
      </c>
      <c r="S229" s="230">
        <v>0</v>
      </c>
      <c r="T229" s="231">
        <f>S229*H229</f>
        <v>0</v>
      </c>
      <c r="AR229" s="24" t="s">
        <v>145</v>
      </c>
      <c r="AT229" s="24" t="s">
        <v>140</v>
      </c>
      <c r="AU229" s="24" t="s">
        <v>23</v>
      </c>
      <c r="AY229" s="24" t="s">
        <v>138</v>
      </c>
      <c r="BE229" s="232">
        <f>IF(N229="základní",J229,0)</f>
        <v>0</v>
      </c>
      <c r="BF229" s="232">
        <f>IF(N229="snížená",J229,0)</f>
        <v>0</v>
      </c>
      <c r="BG229" s="232">
        <f>IF(N229="zákl. přenesená",J229,0)</f>
        <v>0</v>
      </c>
      <c r="BH229" s="232">
        <f>IF(N229="sníž. přenesená",J229,0)</f>
        <v>0</v>
      </c>
      <c r="BI229" s="232">
        <f>IF(N229="nulová",J229,0)</f>
        <v>0</v>
      </c>
      <c r="BJ229" s="24" t="s">
        <v>85</v>
      </c>
      <c r="BK229" s="232">
        <f>ROUND(I229*H229,2)</f>
        <v>0</v>
      </c>
      <c r="BL229" s="24" t="s">
        <v>145</v>
      </c>
      <c r="BM229" s="24" t="s">
        <v>356</v>
      </c>
    </row>
    <row r="230" s="1" customFormat="1">
      <c r="B230" s="46"/>
      <c r="C230" s="74"/>
      <c r="D230" s="233" t="s">
        <v>147</v>
      </c>
      <c r="E230" s="74"/>
      <c r="F230" s="234" t="s">
        <v>357</v>
      </c>
      <c r="G230" s="74"/>
      <c r="H230" s="74"/>
      <c r="I230" s="191"/>
      <c r="J230" s="74"/>
      <c r="K230" s="74"/>
      <c r="L230" s="72"/>
      <c r="M230" s="235"/>
      <c r="N230" s="47"/>
      <c r="O230" s="47"/>
      <c r="P230" s="47"/>
      <c r="Q230" s="47"/>
      <c r="R230" s="47"/>
      <c r="S230" s="47"/>
      <c r="T230" s="95"/>
      <c r="AT230" s="24" t="s">
        <v>147</v>
      </c>
      <c r="AU230" s="24" t="s">
        <v>23</v>
      </c>
    </row>
    <row r="231" s="11" customFormat="1">
      <c r="B231" s="236"/>
      <c r="C231" s="237"/>
      <c r="D231" s="233" t="s">
        <v>149</v>
      </c>
      <c r="E231" s="238" t="s">
        <v>42</v>
      </c>
      <c r="F231" s="239" t="s">
        <v>358</v>
      </c>
      <c r="G231" s="237"/>
      <c r="H231" s="240">
        <v>108.54000000000001</v>
      </c>
      <c r="I231" s="241"/>
      <c r="J231" s="237"/>
      <c r="K231" s="237"/>
      <c r="L231" s="242"/>
      <c r="M231" s="243"/>
      <c r="N231" s="244"/>
      <c r="O231" s="244"/>
      <c r="P231" s="244"/>
      <c r="Q231" s="244"/>
      <c r="R231" s="244"/>
      <c r="S231" s="244"/>
      <c r="T231" s="245"/>
      <c r="AT231" s="246" t="s">
        <v>149</v>
      </c>
      <c r="AU231" s="246" t="s">
        <v>23</v>
      </c>
      <c r="AV231" s="11" t="s">
        <v>23</v>
      </c>
      <c r="AW231" s="11" t="s">
        <v>40</v>
      </c>
      <c r="AX231" s="11" t="s">
        <v>77</v>
      </c>
      <c r="AY231" s="246" t="s">
        <v>138</v>
      </c>
    </row>
    <row r="232" s="12" customFormat="1">
      <c r="B232" s="247"/>
      <c r="C232" s="248"/>
      <c r="D232" s="233" t="s">
        <v>149</v>
      </c>
      <c r="E232" s="249" t="s">
        <v>42</v>
      </c>
      <c r="F232" s="250" t="s">
        <v>151</v>
      </c>
      <c r="G232" s="248"/>
      <c r="H232" s="251">
        <v>108.54000000000001</v>
      </c>
      <c r="I232" s="252"/>
      <c r="J232" s="248"/>
      <c r="K232" s="248"/>
      <c r="L232" s="253"/>
      <c r="M232" s="254"/>
      <c r="N232" s="255"/>
      <c r="O232" s="255"/>
      <c r="P232" s="255"/>
      <c r="Q232" s="255"/>
      <c r="R232" s="255"/>
      <c r="S232" s="255"/>
      <c r="T232" s="256"/>
      <c r="AT232" s="257" t="s">
        <v>149</v>
      </c>
      <c r="AU232" s="257" t="s">
        <v>23</v>
      </c>
      <c r="AV232" s="12" t="s">
        <v>145</v>
      </c>
      <c r="AW232" s="12" t="s">
        <v>40</v>
      </c>
      <c r="AX232" s="12" t="s">
        <v>85</v>
      </c>
      <c r="AY232" s="257" t="s">
        <v>138</v>
      </c>
    </row>
    <row r="233" s="10" customFormat="1" ht="29.88" customHeight="1">
      <c r="B233" s="205"/>
      <c r="C233" s="206"/>
      <c r="D233" s="207" t="s">
        <v>76</v>
      </c>
      <c r="E233" s="219" t="s">
        <v>157</v>
      </c>
      <c r="F233" s="219" t="s">
        <v>359</v>
      </c>
      <c r="G233" s="206"/>
      <c r="H233" s="206"/>
      <c r="I233" s="209"/>
      <c r="J233" s="220">
        <f>BK233</f>
        <v>0</v>
      </c>
      <c r="K233" s="206"/>
      <c r="L233" s="211"/>
      <c r="M233" s="212"/>
      <c r="N233" s="213"/>
      <c r="O233" s="213"/>
      <c r="P233" s="214">
        <f>SUM(P234:P235)</f>
        <v>0</v>
      </c>
      <c r="Q233" s="213"/>
      <c r="R233" s="214">
        <f>SUM(R234:R235)</f>
        <v>0</v>
      </c>
      <c r="S233" s="213"/>
      <c r="T233" s="215">
        <f>SUM(T234:T235)</f>
        <v>0</v>
      </c>
      <c r="AR233" s="216" t="s">
        <v>85</v>
      </c>
      <c r="AT233" s="217" t="s">
        <v>76</v>
      </c>
      <c r="AU233" s="217" t="s">
        <v>85</v>
      </c>
      <c r="AY233" s="216" t="s">
        <v>138</v>
      </c>
      <c r="BK233" s="218">
        <f>SUM(BK234:BK235)</f>
        <v>0</v>
      </c>
    </row>
    <row r="234" s="1" customFormat="1" ht="16.5" customHeight="1">
      <c r="B234" s="46"/>
      <c r="C234" s="221" t="s">
        <v>360</v>
      </c>
      <c r="D234" s="221" t="s">
        <v>140</v>
      </c>
      <c r="E234" s="222" t="s">
        <v>361</v>
      </c>
      <c r="F234" s="223" t="s">
        <v>362</v>
      </c>
      <c r="G234" s="224" t="s">
        <v>154</v>
      </c>
      <c r="H234" s="225">
        <v>75.799999999999997</v>
      </c>
      <c r="I234" s="226"/>
      <c r="J234" s="227">
        <f>ROUND(I234*H234,2)</f>
        <v>0</v>
      </c>
      <c r="K234" s="223" t="s">
        <v>144</v>
      </c>
      <c r="L234" s="72"/>
      <c r="M234" s="228" t="s">
        <v>42</v>
      </c>
      <c r="N234" s="229" t="s">
        <v>48</v>
      </c>
      <c r="O234" s="47"/>
      <c r="P234" s="230">
        <f>O234*H234</f>
        <v>0</v>
      </c>
      <c r="Q234" s="230">
        <v>0</v>
      </c>
      <c r="R234" s="230">
        <f>Q234*H234</f>
        <v>0</v>
      </c>
      <c r="S234" s="230">
        <v>0</v>
      </c>
      <c r="T234" s="231">
        <f>S234*H234</f>
        <v>0</v>
      </c>
      <c r="AR234" s="24" t="s">
        <v>145</v>
      </c>
      <c r="AT234" s="24" t="s">
        <v>140</v>
      </c>
      <c r="AU234" s="24" t="s">
        <v>23</v>
      </c>
      <c r="AY234" s="24" t="s">
        <v>138</v>
      </c>
      <c r="BE234" s="232">
        <f>IF(N234="základní",J234,0)</f>
        <v>0</v>
      </c>
      <c r="BF234" s="232">
        <f>IF(N234="snížená",J234,0)</f>
        <v>0</v>
      </c>
      <c r="BG234" s="232">
        <f>IF(N234="zákl. přenesená",J234,0)</f>
        <v>0</v>
      </c>
      <c r="BH234" s="232">
        <f>IF(N234="sníž. přenesená",J234,0)</f>
        <v>0</v>
      </c>
      <c r="BI234" s="232">
        <f>IF(N234="nulová",J234,0)</f>
        <v>0</v>
      </c>
      <c r="BJ234" s="24" t="s">
        <v>85</v>
      </c>
      <c r="BK234" s="232">
        <f>ROUND(I234*H234,2)</f>
        <v>0</v>
      </c>
      <c r="BL234" s="24" t="s">
        <v>145</v>
      </c>
      <c r="BM234" s="24" t="s">
        <v>363</v>
      </c>
    </row>
    <row r="235" s="1" customFormat="1">
      <c r="B235" s="46"/>
      <c r="C235" s="74"/>
      <c r="D235" s="233" t="s">
        <v>147</v>
      </c>
      <c r="E235" s="74"/>
      <c r="F235" s="234" t="s">
        <v>364</v>
      </c>
      <c r="G235" s="74"/>
      <c r="H235" s="74"/>
      <c r="I235" s="191"/>
      <c r="J235" s="74"/>
      <c r="K235" s="74"/>
      <c r="L235" s="72"/>
      <c r="M235" s="235"/>
      <c r="N235" s="47"/>
      <c r="O235" s="47"/>
      <c r="P235" s="47"/>
      <c r="Q235" s="47"/>
      <c r="R235" s="47"/>
      <c r="S235" s="47"/>
      <c r="T235" s="95"/>
      <c r="AT235" s="24" t="s">
        <v>147</v>
      </c>
      <c r="AU235" s="24" t="s">
        <v>23</v>
      </c>
    </row>
    <row r="236" s="10" customFormat="1" ht="29.88" customHeight="1">
      <c r="B236" s="205"/>
      <c r="C236" s="206"/>
      <c r="D236" s="207" t="s">
        <v>76</v>
      </c>
      <c r="E236" s="219" t="s">
        <v>145</v>
      </c>
      <c r="F236" s="219" t="s">
        <v>365</v>
      </c>
      <c r="G236" s="206"/>
      <c r="H236" s="206"/>
      <c r="I236" s="209"/>
      <c r="J236" s="220">
        <f>BK236</f>
        <v>0</v>
      </c>
      <c r="K236" s="206"/>
      <c r="L236" s="211"/>
      <c r="M236" s="212"/>
      <c r="N236" s="213"/>
      <c r="O236" s="213"/>
      <c r="P236" s="214">
        <f>SUM(P237:P254)</f>
        <v>0</v>
      </c>
      <c r="Q236" s="213"/>
      <c r="R236" s="214">
        <f>SUM(R237:R254)</f>
        <v>6.4031760000000011</v>
      </c>
      <c r="S236" s="213"/>
      <c r="T236" s="215">
        <f>SUM(T237:T254)</f>
        <v>0</v>
      </c>
      <c r="AR236" s="216" t="s">
        <v>85</v>
      </c>
      <c r="AT236" s="217" t="s">
        <v>76</v>
      </c>
      <c r="AU236" s="217" t="s">
        <v>85</v>
      </c>
      <c r="AY236" s="216" t="s">
        <v>138</v>
      </c>
      <c r="BK236" s="218">
        <f>SUM(BK237:BK254)</f>
        <v>0</v>
      </c>
    </row>
    <row r="237" s="1" customFormat="1" ht="25.5" customHeight="1">
      <c r="B237" s="46"/>
      <c r="C237" s="221" t="s">
        <v>366</v>
      </c>
      <c r="D237" s="221" t="s">
        <v>140</v>
      </c>
      <c r="E237" s="222" t="s">
        <v>367</v>
      </c>
      <c r="F237" s="223" t="s">
        <v>368</v>
      </c>
      <c r="G237" s="224" t="s">
        <v>210</v>
      </c>
      <c r="H237" s="225">
        <v>16.280999999999999</v>
      </c>
      <c r="I237" s="226"/>
      <c r="J237" s="227">
        <f>ROUND(I237*H237,2)</f>
        <v>0</v>
      </c>
      <c r="K237" s="223" t="s">
        <v>144</v>
      </c>
      <c r="L237" s="72"/>
      <c r="M237" s="228" t="s">
        <v>42</v>
      </c>
      <c r="N237" s="229" t="s">
        <v>48</v>
      </c>
      <c r="O237" s="47"/>
      <c r="P237" s="230">
        <f>O237*H237</f>
        <v>0</v>
      </c>
      <c r="Q237" s="230">
        <v>0</v>
      </c>
      <c r="R237" s="230">
        <f>Q237*H237</f>
        <v>0</v>
      </c>
      <c r="S237" s="230">
        <v>0</v>
      </c>
      <c r="T237" s="231">
        <f>S237*H237</f>
        <v>0</v>
      </c>
      <c r="AR237" s="24" t="s">
        <v>145</v>
      </c>
      <c r="AT237" s="24" t="s">
        <v>140</v>
      </c>
      <c r="AU237" s="24" t="s">
        <v>23</v>
      </c>
      <c r="AY237" s="24" t="s">
        <v>138</v>
      </c>
      <c r="BE237" s="232">
        <f>IF(N237="základní",J237,0)</f>
        <v>0</v>
      </c>
      <c r="BF237" s="232">
        <f>IF(N237="snížená",J237,0)</f>
        <v>0</v>
      </c>
      <c r="BG237" s="232">
        <f>IF(N237="zákl. přenesená",J237,0)</f>
        <v>0</v>
      </c>
      <c r="BH237" s="232">
        <f>IF(N237="sníž. přenesená",J237,0)</f>
        <v>0</v>
      </c>
      <c r="BI237" s="232">
        <f>IF(N237="nulová",J237,0)</f>
        <v>0</v>
      </c>
      <c r="BJ237" s="24" t="s">
        <v>85</v>
      </c>
      <c r="BK237" s="232">
        <f>ROUND(I237*H237,2)</f>
        <v>0</v>
      </c>
      <c r="BL237" s="24" t="s">
        <v>145</v>
      </c>
      <c r="BM237" s="24" t="s">
        <v>369</v>
      </c>
    </row>
    <row r="238" s="1" customFormat="1">
      <c r="B238" s="46"/>
      <c r="C238" s="74"/>
      <c r="D238" s="233" t="s">
        <v>147</v>
      </c>
      <c r="E238" s="74"/>
      <c r="F238" s="234" t="s">
        <v>370</v>
      </c>
      <c r="G238" s="74"/>
      <c r="H238" s="74"/>
      <c r="I238" s="191"/>
      <c r="J238" s="74"/>
      <c r="K238" s="74"/>
      <c r="L238" s="72"/>
      <c r="M238" s="235"/>
      <c r="N238" s="47"/>
      <c r="O238" s="47"/>
      <c r="P238" s="47"/>
      <c r="Q238" s="47"/>
      <c r="R238" s="47"/>
      <c r="S238" s="47"/>
      <c r="T238" s="95"/>
      <c r="AT238" s="24" t="s">
        <v>147</v>
      </c>
      <c r="AU238" s="24" t="s">
        <v>23</v>
      </c>
    </row>
    <row r="239" s="11" customFormat="1">
      <c r="B239" s="236"/>
      <c r="C239" s="237"/>
      <c r="D239" s="233" t="s">
        <v>149</v>
      </c>
      <c r="E239" s="238" t="s">
        <v>42</v>
      </c>
      <c r="F239" s="239" t="s">
        <v>371</v>
      </c>
      <c r="G239" s="237"/>
      <c r="H239" s="240">
        <v>16.280999999999999</v>
      </c>
      <c r="I239" s="241"/>
      <c r="J239" s="237"/>
      <c r="K239" s="237"/>
      <c r="L239" s="242"/>
      <c r="M239" s="243"/>
      <c r="N239" s="244"/>
      <c r="O239" s="244"/>
      <c r="P239" s="244"/>
      <c r="Q239" s="244"/>
      <c r="R239" s="244"/>
      <c r="S239" s="244"/>
      <c r="T239" s="245"/>
      <c r="AT239" s="246" t="s">
        <v>149</v>
      </c>
      <c r="AU239" s="246" t="s">
        <v>23</v>
      </c>
      <c r="AV239" s="11" t="s">
        <v>23</v>
      </c>
      <c r="AW239" s="11" t="s">
        <v>40</v>
      </c>
      <c r="AX239" s="11" t="s">
        <v>77</v>
      </c>
      <c r="AY239" s="246" t="s">
        <v>138</v>
      </c>
    </row>
    <row r="240" s="12" customFormat="1">
      <c r="B240" s="247"/>
      <c r="C240" s="248"/>
      <c r="D240" s="233" t="s">
        <v>149</v>
      </c>
      <c r="E240" s="249" t="s">
        <v>42</v>
      </c>
      <c r="F240" s="250" t="s">
        <v>151</v>
      </c>
      <c r="G240" s="248"/>
      <c r="H240" s="251">
        <v>16.280999999999999</v>
      </c>
      <c r="I240" s="252"/>
      <c r="J240" s="248"/>
      <c r="K240" s="248"/>
      <c r="L240" s="253"/>
      <c r="M240" s="254"/>
      <c r="N240" s="255"/>
      <c r="O240" s="255"/>
      <c r="P240" s="255"/>
      <c r="Q240" s="255"/>
      <c r="R240" s="255"/>
      <c r="S240" s="255"/>
      <c r="T240" s="256"/>
      <c r="AT240" s="257" t="s">
        <v>149</v>
      </c>
      <c r="AU240" s="257" t="s">
        <v>23</v>
      </c>
      <c r="AV240" s="12" t="s">
        <v>145</v>
      </c>
      <c r="AW240" s="12" t="s">
        <v>40</v>
      </c>
      <c r="AX240" s="12" t="s">
        <v>85</v>
      </c>
      <c r="AY240" s="257" t="s">
        <v>138</v>
      </c>
    </row>
    <row r="241" s="1" customFormat="1" ht="25.5" customHeight="1">
      <c r="B241" s="46"/>
      <c r="C241" s="221" t="s">
        <v>372</v>
      </c>
      <c r="D241" s="221" t="s">
        <v>140</v>
      </c>
      <c r="E241" s="222" t="s">
        <v>373</v>
      </c>
      <c r="F241" s="223" t="s">
        <v>374</v>
      </c>
      <c r="G241" s="224" t="s">
        <v>210</v>
      </c>
      <c r="H241" s="225">
        <v>2.3999999999999999</v>
      </c>
      <c r="I241" s="226"/>
      <c r="J241" s="227">
        <f>ROUND(I241*H241,2)</f>
        <v>0</v>
      </c>
      <c r="K241" s="223" t="s">
        <v>144</v>
      </c>
      <c r="L241" s="72"/>
      <c r="M241" s="228" t="s">
        <v>42</v>
      </c>
      <c r="N241" s="229" t="s">
        <v>48</v>
      </c>
      <c r="O241" s="47"/>
      <c r="P241" s="230">
        <f>O241*H241</f>
        <v>0</v>
      </c>
      <c r="Q241" s="230">
        <v>2.234</v>
      </c>
      <c r="R241" s="230">
        <f>Q241*H241</f>
        <v>5.3616000000000001</v>
      </c>
      <c r="S241" s="230">
        <v>0</v>
      </c>
      <c r="T241" s="231">
        <f>S241*H241</f>
        <v>0</v>
      </c>
      <c r="AR241" s="24" t="s">
        <v>145</v>
      </c>
      <c r="AT241" s="24" t="s">
        <v>140</v>
      </c>
      <c r="AU241" s="24" t="s">
        <v>23</v>
      </c>
      <c r="AY241" s="24" t="s">
        <v>138</v>
      </c>
      <c r="BE241" s="232">
        <f>IF(N241="základní",J241,0)</f>
        <v>0</v>
      </c>
      <c r="BF241" s="232">
        <f>IF(N241="snížená",J241,0)</f>
        <v>0</v>
      </c>
      <c r="BG241" s="232">
        <f>IF(N241="zákl. přenesená",J241,0)</f>
        <v>0</v>
      </c>
      <c r="BH241" s="232">
        <f>IF(N241="sníž. přenesená",J241,0)</f>
        <v>0</v>
      </c>
      <c r="BI241" s="232">
        <f>IF(N241="nulová",J241,0)</f>
        <v>0</v>
      </c>
      <c r="BJ241" s="24" t="s">
        <v>85</v>
      </c>
      <c r="BK241" s="232">
        <f>ROUND(I241*H241,2)</f>
        <v>0</v>
      </c>
      <c r="BL241" s="24" t="s">
        <v>145</v>
      </c>
      <c r="BM241" s="24" t="s">
        <v>375</v>
      </c>
    </row>
    <row r="242" s="1" customFormat="1">
      <c r="B242" s="46"/>
      <c r="C242" s="74"/>
      <c r="D242" s="233" t="s">
        <v>147</v>
      </c>
      <c r="E242" s="74"/>
      <c r="F242" s="234" t="s">
        <v>376</v>
      </c>
      <c r="G242" s="74"/>
      <c r="H242" s="74"/>
      <c r="I242" s="191"/>
      <c r="J242" s="74"/>
      <c r="K242" s="74"/>
      <c r="L242" s="72"/>
      <c r="M242" s="235"/>
      <c r="N242" s="47"/>
      <c r="O242" s="47"/>
      <c r="P242" s="47"/>
      <c r="Q242" s="47"/>
      <c r="R242" s="47"/>
      <c r="S242" s="47"/>
      <c r="T242" s="95"/>
      <c r="AT242" s="24" t="s">
        <v>147</v>
      </c>
      <c r="AU242" s="24" t="s">
        <v>23</v>
      </c>
    </row>
    <row r="243" s="11" customFormat="1">
      <c r="B243" s="236"/>
      <c r="C243" s="237"/>
      <c r="D243" s="233" t="s">
        <v>149</v>
      </c>
      <c r="E243" s="238" t="s">
        <v>42</v>
      </c>
      <c r="F243" s="239" t="s">
        <v>377</v>
      </c>
      <c r="G243" s="237"/>
      <c r="H243" s="240">
        <v>2.3999999999999999</v>
      </c>
      <c r="I243" s="241"/>
      <c r="J243" s="237"/>
      <c r="K243" s="237"/>
      <c r="L243" s="242"/>
      <c r="M243" s="243"/>
      <c r="N243" s="244"/>
      <c r="O243" s="244"/>
      <c r="P243" s="244"/>
      <c r="Q243" s="244"/>
      <c r="R243" s="244"/>
      <c r="S243" s="244"/>
      <c r="T243" s="245"/>
      <c r="AT243" s="246" t="s">
        <v>149</v>
      </c>
      <c r="AU243" s="246" t="s">
        <v>23</v>
      </c>
      <c r="AV243" s="11" t="s">
        <v>23</v>
      </c>
      <c r="AW243" s="11" t="s">
        <v>40</v>
      </c>
      <c r="AX243" s="11" t="s">
        <v>77</v>
      </c>
      <c r="AY243" s="246" t="s">
        <v>138</v>
      </c>
    </row>
    <row r="244" s="12" customFormat="1">
      <c r="B244" s="247"/>
      <c r="C244" s="248"/>
      <c r="D244" s="233" t="s">
        <v>149</v>
      </c>
      <c r="E244" s="249" t="s">
        <v>42</v>
      </c>
      <c r="F244" s="250" t="s">
        <v>151</v>
      </c>
      <c r="G244" s="248"/>
      <c r="H244" s="251">
        <v>2.3999999999999999</v>
      </c>
      <c r="I244" s="252"/>
      <c r="J244" s="248"/>
      <c r="K244" s="248"/>
      <c r="L244" s="253"/>
      <c r="M244" s="254"/>
      <c r="N244" s="255"/>
      <c r="O244" s="255"/>
      <c r="P244" s="255"/>
      <c r="Q244" s="255"/>
      <c r="R244" s="255"/>
      <c r="S244" s="255"/>
      <c r="T244" s="256"/>
      <c r="AT244" s="257" t="s">
        <v>149</v>
      </c>
      <c r="AU244" s="257" t="s">
        <v>23</v>
      </c>
      <c r="AV244" s="12" t="s">
        <v>145</v>
      </c>
      <c r="AW244" s="12" t="s">
        <v>40</v>
      </c>
      <c r="AX244" s="12" t="s">
        <v>85</v>
      </c>
      <c r="AY244" s="257" t="s">
        <v>138</v>
      </c>
    </row>
    <row r="245" s="1" customFormat="1" ht="25.5" customHeight="1">
      <c r="B245" s="46"/>
      <c r="C245" s="221" t="s">
        <v>378</v>
      </c>
      <c r="D245" s="221" t="s">
        <v>140</v>
      </c>
      <c r="E245" s="222" t="s">
        <v>379</v>
      </c>
      <c r="F245" s="223" t="s">
        <v>380</v>
      </c>
      <c r="G245" s="224" t="s">
        <v>143</v>
      </c>
      <c r="H245" s="225">
        <v>4.7999999999999998</v>
      </c>
      <c r="I245" s="226"/>
      <c r="J245" s="227">
        <f>ROUND(I245*H245,2)</f>
        <v>0</v>
      </c>
      <c r="K245" s="223" t="s">
        <v>144</v>
      </c>
      <c r="L245" s="72"/>
      <c r="M245" s="228" t="s">
        <v>42</v>
      </c>
      <c r="N245" s="229" t="s">
        <v>48</v>
      </c>
      <c r="O245" s="47"/>
      <c r="P245" s="230">
        <f>O245*H245</f>
        <v>0</v>
      </c>
      <c r="Q245" s="230">
        <v>0.0063200000000000001</v>
      </c>
      <c r="R245" s="230">
        <f>Q245*H245</f>
        <v>0.030335999999999998</v>
      </c>
      <c r="S245" s="230">
        <v>0</v>
      </c>
      <c r="T245" s="231">
        <f>S245*H245</f>
        <v>0</v>
      </c>
      <c r="AR245" s="24" t="s">
        <v>145</v>
      </c>
      <c r="AT245" s="24" t="s">
        <v>140</v>
      </c>
      <c r="AU245" s="24" t="s">
        <v>23</v>
      </c>
      <c r="AY245" s="24" t="s">
        <v>138</v>
      </c>
      <c r="BE245" s="232">
        <f>IF(N245="základní",J245,0)</f>
        <v>0</v>
      </c>
      <c r="BF245" s="232">
        <f>IF(N245="snížená",J245,0)</f>
        <v>0</v>
      </c>
      <c r="BG245" s="232">
        <f>IF(N245="zákl. přenesená",J245,0)</f>
        <v>0</v>
      </c>
      <c r="BH245" s="232">
        <f>IF(N245="sníž. přenesená",J245,0)</f>
        <v>0</v>
      </c>
      <c r="BI245" s="232">
        <f>IF(N245="nulová",J245,0)</f>
        <v>0</v>
      </c>
      <c r="BJ245" s="24" t="s">
        <v>85</v>
      </c>
      <c r="BK245" s="232">
        <f>ROUND(I245*H245,2)</f>
        <v>0</v>
      </c>
      <c r="BL245" s="24" t="s">
        <v>145</v>
      </c>
      <c r="BM245" s="24" t="s">
        <v>381</v>
      </c>
    </row>
    <row r="246" s="11" customFormat="1">
      <c r="B246" s="236"/>
      <c r="C246" s="237"/>
      <c r="D246" s="233" t="s">
        <v>149</v>
      </c>
      <c r="E246" s="238" t="s">
        <v>42</v>
      </c>
      <c r="F246" s="239" t="s">
        <v>382</v>
      </c>
      <c r="G246" s="237"/>
      <c r="H246" s="240">
        <v>4.7999999999999998</v>
      </c>
      <c r="I246" s="241"/>
      <c r="J246" s="237"/>
      <c r="K246" s="237"/>
      <c r="L246" s="242"/>
      <c r="M246" s="243"/>
      <c r="N246" s="244"/>
      <c r="O246" s="244"/>
      <c r="P246" s="244"/>
      <c r="Q246" s="244"/>
      <c r="R246" s="244"/>
      <c r="S246" s="244"/>
      <c r="T246" s="245"/>
      <c r="AT246" s="246" t="s">
        <v>149</v>
      </c>
      <c r="AU246" s="246" t="s">
        <v>23</v>
      </c>
      <c r="AV246" s="11" t="s">
        <v>23</v>
      </c>
      <c r="AW246" s="11" t="s">
        <v>40</v>
      </c>
      <c r="AX246" s="11" t="s">
        <v>77</v>
      </c>
      <c r="AY246" s="246" t="s">
        <v>138</v>
      </c>
    </row>
    <row r="247" s="12" customFormat="1">
      <c r="B247" s="247"/>
      <c r="C247" s="248"/>
      <c r="D247" s="233" t="s">
        <v>149</v>
      </c>
      <c r="E247" s="249" t="s">
        <v>42</v>
      </c>
      <c r="F247" s="250" t="s">
        <v>151</v>
      </c>
      <c r="G247" s="248"/>
      <c r="H247" s="251">
        <v>4.7999999999999998</v>
      </c>
      <c r="I247" s="252"/>
      <c r="J247" s="248"/>
      <c r="K247" s="248"/>
      <c r="L247" s="253"/>
      <c r="M247" s="254"/>
      <c r="N247" s="255"/>
      <c r="O247" s="255"/>
      <c r="P247" s="255"/>
      <c r="Q247" s="255"/>
      <c r="R247" s="255"/>
      <c r="S247" s="255"/>
      <c r="T247" s="256"/>
      <c r="AT247" s="257" t="s">
        <v>149</v>
      </c>
      <c r="AU247" s="257" t="s">
        <v>23</v>
      </c>
      <c r="AV247" s="12" t="s">
        <v>145</v>
      </c>
      <c r="AW247" s="12" t="s">
        <v>40</v>
      </c>
      <c r="AX247" s="12" t="s">
        <v>85</v>
      </c>
      <c r="AY247" s="257" t="s">
        <v>138</v>
      </c>
    </row>
    <row r="248" s="1" customFormat="1" ht="25.5" customHeight="1">
      <c r="B248" s="46"/>
      <c r="C248" s="221" t="s">
        <v>383</v>
      </c>
      <c r="D248" s="221" t="s">
        <v>140</v>
      </c>
      <c r="E248" s="222" t="s">
        <v>384</v>
      </c>
      <c r="F248" s="223" t="s">
        <v>385</v>
      </c>
      <c r="G248" s="224" t="s">
        <v>182</v>
      </c>
      <c r="H248" s="225">
        <v>5</v>
      </c>
      <c r="I248" s="226"/>
      <c r="J248" s="227">
        <f>ROUND(I248*H248,2)</f>
        <v>0</v>
      </c>
      <c r="K248" s="223" t="s">
        <v>42</v>
      </c>
      <c r="L248" s="72"/>
      <c r="M248" s="228" t="s">
        <v>42</v>
      </c>
      <c r="N248" s="229" t="s">
        <v>48</v>
      </c>
      <c r="O248" s="47"/>
      <c r="P248" s="230">
        <f>O248*H248</f>
        <v>0</v>
      </c>
      <c r="Q248" s="230">
        <v>0.088319999999999996</v>
      </c>
      <c r="R248" s="230">
        <f>Q248*H248</f>
        <v>0.44159999999999999</v>
      </c>
      <c r="S248" s="230">
        <v>0</v>
      </c>
      <c r="T248" s="231">
        <f>S248*H248</f>
        <v>0</v>
      </c>
      <c r="AR248" s="24" t="s">
        <v>145</v>
      </c>
      <c r="AT248" s="24" t="s">
        <v>140</v>
      </c>
      <c r="AU248" s="24" t="s">
        <v>23</v>
      </c>
      <c r="AY248" s="24" t="s">
        <v>138</v>
      </c>
      <c r="BE248" s="232">
        <f>IF(N248="základní",J248,0)</f>
        <v>0</v>
      </c>
      <c r="BF248" s="232">
        <f>IF(N248="snížená",J248,0)</f>
        <v>0</v>
      </c>
      <c r="BG248" s="232">
        <f>IF(N248="zákl. přenesená",J248,0)</f>
        <v>0</v>
      </c>
      <c r="BH248" s="232">
        <f>IF(N248="sníž. přenesená",J248,0)</f>
        <v>0</v>
      </c>
      <c r="BI248" s="232">
        <f>IF(N248="nulová",J248,0)</f>
        <v>0</v>
      </c>
      <c r="BJ248" s="24" t="s">
        <v>85</v>
      </c>
      <c r="BK248" s="232">
        <f>ROUND(I248*H248,2)</f>
        <v>0</v>
      </c>
      <c r="BL248" s="24" t="s">
        <v>145</v>
      </c>
      <c r="BM248" s="24" t="s">
        <v>386</v>
      </c>
    </row>
    <row r="249" s="1" customFormat="1">
      <c r="B249" s="46"/>
      <c r="C249" s="74"/>
      <c r="D249" s="233" t="s">
        <v>147</v>
      </c>
      <c r="E249" s="74"/>
      <c r="F249" s="234" t="s">
        <v>387</v>
      </c>
      <c r="G249" s="74"/>
      <c r="H249" s="74"/>
      <c r="I249" s="191"/>
      <c r="J249" s="74"/>
      <c r="K249" s="74"/>
      <c r="L249" s="72"/>
      <c r="M249" s="235"/>
      <c r="N249" s="47"/>
      <c r="O249" s="47"/>
      <c r="P249" s="47"/>
      <c r="Q249" s="47"/>
      <c r="R249" s="47"/>
      <c r="S249" s="47"/>
      <c r="T249" s="95"/>
      <c r="AT249" s="24" t="s">
        <v>147</v>
      </c>
      <c r="AU249" s="24" t="s">
        <v>23</v>
      </c>
    </row>
    <row r="250" s="1" customFormat="1" ht="16.5" customHeight="1">
      <c r="B250" s="46"/>
      <c r="C250" s="279" t="s">
        <v>388</v>
      </c>
      <c r="D250" s="279" t="s">
        <v>324</v>
      </c>
      <c r="E250" s="280" t="s">
        <v>389</v>
      </c>
      <c r="F250" s="281" t="s">
        <v>390</v>
      </c>
      <c r="G250" s="282" t="s">
        <v>182</v>
      </c>
      <c r="H250" s="283">
        <v>1</v>
      </c>
      <c r="I250" s="284"/>
      <c r="J250" s="285">
        <f>ROUND(I250*H250,2)</f>
        <v>0</v>
      </c>
      <c r="K250" s="281" t="s">
        <v>144</v>
      </c>
      <c r="L250" s="286"/>
      <c r="M250" s="287" t="s">
        <v>42</v>
      </c>
      <c r="N250" s="288" t="s">
        <v>48</v>
      </c>
      <c r="O250" s="47"/>
      <c r="P250" s="230">
        <f>O250*H250</f>
        <v>0</v>
      </c>
      <c r="Q250" s="230">
        <v>0.040000000000000001</v>
      </c>
      <c r="R250" s="230">
        <f>Q250*H250</f>
        <v>0.040000000000000001</v>
      </c>
      <c r="S250" s="230">
        <v>0</v>
      </c>
      <c r="T250" s="231">
        <f>S250*H250</f>
        <v>0</v>
      </c>
      <c r="AR250" s="24" t="s">
        <v>185</v>
      </c>
      <c r="AT250" s="24" t="s">
        <v>324</v>
      </c>
      <c r="AU250" s="24" t="s">
        <v>23</v>
      </c>
      <c r="AY250" s="24" t="s">
        <v>138</v>
      </c>
      <c r="BE250" s="232">
        <f>IF(N250="základní",J250,0)</f>
        <v>0</v>
      </c>
      <c r="BF250" s="232">
        <f>IF(N250="snížená",J250,0)</f>
        <v>0</v>
      </c>
      <c r="BG250" s="232">
        <f>IF(N250="zákl. přenesená",J250,0)</f>
        <v>0</v>
      </c>
      <c r="BH250" s="232">
        <f>IF(N250="sníž. přenesená",J250,0)</f>
        <v>0</v>
      </c>
      <c r="BI250" s="232">
        <f>IF(N250="nulová",J250,0)</f>
        <v>0</v>
      </c>
      <c r="BJ250" s="24" t="s">
        <v>85</v>
      </c>
      <c r="BK250" s="232">
        <f>ROUND(I250*H250,2)</f>
        <v>0</v>
      </c>
      <c r="BL250" s="24" t="s">
        <v>145</v>
      </c>
      <c r="BM250" s="24" t="s">
        <v>391</v>
      </c>
    </row>
    <row r="251" s="1" customFormat="1" ht="16.5" customHeight="1">
      <c r="B251" s="46"/>
      <c r="C251" s="279" t="s">
        <v>392</v>
      </c>
      <c r="D251" s="279" t="s">
        <v>324</v>
      </c>
      <c r="E251" s="280" t="s">
        <v>393</v>
      </c>
      <c r="F251" s="281" t="s">
        <v>394</v>
      </c>
      <c r="G251" s="282" t="s">
        <v>182</v>
      </c>
      <c r="H251" s="283">
        <v>4</v>
      </c>
      <c r="I251" s="284"/>
      <c r="J251" s="285">
        <f>ROUND(I251*H251,2)</f>
        <v>0</v>
      </c>
      <c r="K251" s="281" t="s">
        <v>144</v>
      </c>
      <c r="L251" s="286"/>
      <c r="M251" s="287" t="s">
        <v>42</v>
      </c>
      <c r="N251" s="288" t="s">
        <v>48</v>
      </c>
      <c r="O251" s="47"/>
      <c r="P251" s="230">
        <f>O251*H251</f>
        <v>0</v>
      </c>
      <c r="Q251" s="230">
        <v>0.068000000000000005</v>
      </c>
      <c r="R251" s="230">
        <f>Q251*H251</f>
        <v>0.27200000000000002</v>
      </c>
      <c r="S251" s="230">
        <v>0</v>
      </c>
      <c r="T251" s="231">
        <f>S251*H251</f>
        <v>0</v>
      </c>
      <c r="AR251" s="24" t="s">
        <v>185</v>
      </c>
      <c r="AT251" s="24" t="s">
        <v>324</v>
      </c>
      <c r="AU251" s="24" t="s">
        <v>23</v>
      </c>
      <c r="AY251" s="24" t="s">
        <v>138</v>
      </c>
      <c r="BE251" s="232">
        <f>IF(N251="základní",J251,0)</f>
        <v>0</v>
      </c>
      <c r="BF251" s="232">
        <f>IF(N251="snížená",J251,0)</f>
        <v>0</v>
      </c>
      <c r="BG251" s="232">
        <f>IF(N251="zákl. přenesená",J251,0)</f>
        <v>0</v>
      </c>
      <c r="BH251" s="232">
        <f>IF(N251="sníž. přenesená",J251,0)</f>
        <v>0</v>
      </c>
      <c r="BI251" s="232">
        <f>IF(N251="nulová",J251,0)</f>
        <v>0</v>
      </c>
      <c r="BJ251" s="24" t="s">
        <v>85</v>
      </c>
      <c r="BK251" s="232">
        <f>ROUND(I251*H251,2)</f>
        <v>0</v>
      </c>
      <c r="BL251" s="24" t="s">
        <v>145</v>
      </c>
      <c r="BM251" s="24" t="s">
        <v>395</v>
      </c>
    </row>
    <row r="252" s="1" customFormat="1" ht="38.25" customHeight="1">
      <c r="B252" s="46"/>
      <c r="C252" s="221" t="s">
        <v>396</v>
      </c>
      <c r="D252" s="221" t="s">
        <v>140</v>
      </c>
      <c r="E252" s="222" t="s">
        <v>397</v>
      </c>
      <c r="F252" s="223" t="s">
        <v>398</v>
      </c>
      <c r="G252" s="224" t="s">
        <v>182</v>
      </c>
      <c r="H252" s="225">
        <v>1</v>
      </c>
      <c r="I252" s="226"/>
      <c r="J252" s="227">
        <f>ROUND(I252*H252,2)</f>
        <v>0</v>
      </c>
      <c r="K252" s="223" t="s">
        <v>144</v>
      </c>
      <c r="L252" s="72"/>
      <c r="M252" s="228" t="s">
        <v>42</v>
      </c>
      <c r="N252" s="229" t="s">
        <v>48</v>
      </c>
      <c r="O252" s="47"/>
      <c r="P252" s="230">
        <f>O252*H252</f>
        <v>0</v>
      </c>
      <c r="Q252" s="230">
        <v>0.17663999999999999</v>
      </c>
      <c r="R252" s="230">
        <f>Q252*H252</f>
        <v>0.17663999999999999</v>
      </c>
      <c r="S252" s="230">
        <v>0</v>
      </c>
      <c r="T252" s="231">
        <f>S252*H252</f>
        <v>0</v>
      </c>
      <c r="AR252" s="24" t="s">
        <v>145</v>
      </c>
      <c r="AT252" s="24" t="s">
        <v>140</v>
      </c>
      <c r="AU252" s="24" t="s">
        <v>23</v>
      </c>
      <c r="AY252" s="24" t="s">
        <v>138</v>
      </c>
      <c r="BE252" s="232">
        <f>IF(N252="základní",J252,0)</f>
        <v>0</v>
      </c>
      <c r="BF252" s="232">
        <f>IF(N252="snížená",J252,0)</f>
        <v>0</v>
      </c>
      <c r="BG252" s="232">
        <f>IF(N252="zákl. přenesená",J252,0)</f>
        <v>0</v>
      </c>
      <c r="BH252" s="232">
        <f>IF(N252="sníž. přenesená",J252,0)</f>
        <v>0</v>
      </c>
      <c r="BI252" s="232">
        <f>IF(N252="nulová",J252,0)</f>
        <v>0</v>
      </c>
      <c r="BJ252" s="24" t="s">
        <v>85</v>
      </c>
      <c r="BK252" s="232">
        <f>ROUND(I252*H252,2)</f>
        <v>0</v>
      </c>
      <c r="BL252" s="24" t="s">
        <v>145</v>
      </c>
      <c r="BM252" s="24" t="s">
        <v>399</v>
      </c>
    </row>
    <row r="253" s="1" customFormat="1">
      <c r="B253" s="46"/>
      <c r="C253" s="74"/>
      <c r="D253" s="233" t="s">
        <v>147</v>
      </c>
      <c r="E253" s="74"/>
      <c r="F253" s="234" t="s">
        <v>387</v>
      </c>
      <c r="G253" s="74"/>
      <c r="H253" s="74"/>
      <c r="I253" s="191"/>
      <c r="J253" s="74"/>
      <c r="K253" s="74"/>
      <c r="L253" s="72"/>
      <c r="M253" s="235"/>
      <c r="N253" s="47"/>
      <c r="O253" s="47"/>
      <c r="P253" s="47"/>
      <c r="Q253" s="47"/>
      <c r="R253" s="47"/>
      <c r="S253" s="47"/>
      <c r="T253" s="95"/>
      <c r="AT253" s="24" t="s">
        <v>147</v>
      </c>
      <c r="AU253" s="24" t="s">
        <v>23</v>
      </c>
    </row>
    <row r="254" s="1" customFormat="1" ht="16.5" customHeight="1">
      <c r="B254" s="46"/>
      <c r="C254" s="279" t="s">
        <v>400</v>
      </c>
      <c r="D254" s="279" t="s">
        <v>324</v>
      </c>
      <c r="E254" s="280" t="s">
        <v>401</v>
      </c>
      <c r="F254" s="281" t="s">
        <v>402</v>
      </c>
      <c r="G254" s="282" t="s">
        <v>403</v>
      </c>
      <c r="H254" s="283">
        <v>1</v>
      </c>
      <c r="I254" s="284"/>
      <c r="J254" s="285">
        <f>ROUND(I254*H254,2)</f>
        <v>0</v>
      </c>
      <c r="K254" s="281" t="s">
        <v>42</v>
      </c>
      <c r="L254" s="286"/>
      <c r="M254" s="287" t="s">
        <v>42</v>
      </c>
      <c r="N254" s="288" t="s">
        <v>48</v>
      </c>
      <c r="O254" s="47"/>
      <c r="P254" s="230">
        <f>O254*H254</f>
        <v>0</v>
      </c>
      <c r="Q254" s="230">
        <v>0.081000000000000003</v>
      </c>
      <c r="R254" s="230">
        <f>Q254*H254</f>
        <v>0.081000000000000003</v>
      </c>
      <c r="S254" s="230">
        <v>0</v>
      </c>
      <c r="T254" s="231">
        <f>S254*H254</f>
        <v>0</v>
      </c>
      <c r="AR254" s="24" t="s">
        <v>185</v>
      </c>
      <c r="AT254" s="24" t="s">
        <v>324</v>
      </c>
      <c r="AU254" s="24" t="s">
        <v>23</v>
      </c>
      <c r="AY254" s="24" t="s">
        <v>138</v>
      </c>
      <c r="BE254" s="232">
        <f>IF(N254="základní",J254,0)</f>
        <v>0</v>
      </c>
      <c r="BF254" s="232">
        <f>IF(N254="snížená",J254,0)</f>
        <v>0</v>
      </c>
      <c r="BG254" s="232">
        <f>IF(N254="zákl. přenesená",J254,0)</f>
        <v>0</v>
      </c>
      <c r="BH254" s="232">
        <f>IF(N254="sníž. přenesená",J254,0)</f>
        <v>0</v>
      </c>
      <c r="BI254" s="232">
        <f>IF(N254="nulová",J254,0)</f>
        <v>0</v>
      </c>
      <c r="BJ254" s="24" t="s">
        <v>85</v>
      </c>
      <c r="BK254" s="232">
        <f>ROUND(I254*H254,2)</f>
        <v>0</v>
      </c>
      <c r="BL254" s="24" t="s">
        <v>145</v>
      </c>
      <c r="BM254" s="24" t="s">
        <v>404</v>
      </c>
    </row>
    <row r="255" s="10" customFormat="1" ht="29.88" customHeight="1">
      <c r="B255" s="205"/>
      <c r="C255" s="206"/>
      <c r="D255" s="207" t="s">
        <v>76</v>
      </c>
      <c r="E255" s="219" t="s">
        <v>169</v>
      </c>
      <c r="F255" s="219" t="s">
        <v>405</v>
      </c>
      <c r="G255" s="206"/>
      <c r="H255" s="206"/>
      <c r="I255" s="209"/>
      <c r="J255" s="220">
        <f>BK255</f>
        <v>0</v>
      </c>
      <c r="K255" s="206"/>
      <c r="L255" s="211"/>
      <c r="M255" s="212"/>
      <c r="N255" s="213"/>
      <c r="O255" s="213"/>
      <c r="P255" s="214">
        <f>SUM(P256:P259)</f>
        <v>0</v>
      </c>
      <c r="Q255" s="213"/>
      <c r="R255" s="214">
        <f>SUM(R256:R259)</f>
        <v>53.0170344</v>
      </c>
      <c r="S255" s="213"/>
      <c r="T255" s="215">
        <f>SUM(T256:T259)</f>
        <v>0</v>
      </c>
      <c r="AR255" s="216" t="s">
        <v>85</v>
      </c>
      <c r="AT255" s="217" t="s">
        <v>76</v>
      </c>
      <c r="AU255" s="217" t="s">
        <v>85</v>
      </c>
      <c r="AY255" s="216" t="s">
        <v>138</v>
      </c>
      <c r="BK255" s="218">
        <f>SUM(BK256:BK259)</f>
        <v>0</v>
      </c>
    </row>
    <row r="256" s="1" customFormat="1" ht="25.5" customHeight="1">
      <c r="B256" s="46"/>
      <c r="C256" s="221" t="s">
        <v>406</v>
      </c>
      <c r="D256" s="221" t="s">
        <v>140</v>
      </c>
      <c r="E256" s="222" t="s">
        <v>407</v>
      </c>
      <c r="F256" s="223" t="s">
        <v>408</v>
      </c>
      <c r="G256" s="224" t="s">
        <v>143</v>
      </c>
      <c r="H256" s="225">
        <v>114.84</v>
      </c>
      <c r="I256" s="226"/>
      <c r="J256" s="227">
        <f>ROUND(I256*H256,2)</f>
        <v>0</v>
      </c>
      <c r="K256" s="223" t="s">
        <v>42</v>
      </c>
      <c r="L256" s="72"/>
      <c r="M256" s="228" t="s">
        <v>42</v>
      </c>
      <c r="N256" s="229" t="s">
        <v>48</v>
      </c>
      <c r="O256" s="47"/>
      <c r="P256" s="230">
        <f>O256*H256</f>
        <v>0</v>
      </c>
      <c r="Q256" s="230">
        <v>0.46166000000000001</v>
      </c>
      <c r="R256" s="230">
        <f>Q256*H256</f>
        <v>53.0170344</v>
      </c>
      <c r="S256" s="230">
        <v>0</v>
      </c>
      <c r="T256" s="231">
        <f>S256*H256</f>
        <v>0</v>
      </c>
      <c r="AR256" s="24" t="s">
        <v>145</v>
      </c>
      <c r="AT256" s="24" t="s">
        <v>140</v>
      </c>
      <c r="AU256" s="24" t="s">
        <v>23</v>
      </c>
      <c r="AY256" s="24" t="s">
        <v>138</v>
      </c>
      <c r="BE256" s="232">
        <f>IF(N256="základní",J256,0)</f>
        <v>0</v>
      </c>
      <c r="BF256" s="232">
        <f>IF(N256="snížená",J256,0)</f>
        <v>0</v>
      </c>
      <c r="BG256" s="232">
        <f>IF(N256="zákl. přenesená",J256,0)</f>
        <v>0</v>
      </c>
      <c r="BH256" s="232">
        <f>IF(N256="sníž. přenesená",J256,0)</f>
        <v>0</v>
      </c>
      <c r="BI256" s="232">
        <f>IF(N256="nulová",J256,0)</f>
        <v>0</v>
      </c>
      <c r="BJ256" s="24" t="s">
        <v>85</v>
      </c>
      <c r="BK256" s="232">
        <f>ROUND(I256*H256,2)</f>
        <v>0</v>
      </c>
      <c r="BL256" s="24" t="s">
        <v>145</v>
      </c>
      <c r="BM256" s="24" t="s">
        <v>409</v>
      </c>
    </row>
    <row r="257" s="1" customFormat="1">
      <c r="B257" s="46"/>
      <c r="C257" s="74"/>
      <c r="D257" s="233" t="s">
        <v>147</v>
      </c>
      <c r="E257" s="74"/>
      <c r="F257" s="234" t="s">
        <v>410</v>
      </c>
      <c r="G257" s="74"/>
      <c r="H257" s="74"/>
      <c r="I257" s="191"/>
      <c r="J257" s="74"/>
      <c r="K257" s="74"/>
      <c r="L257" s="72"/>
      <c r="M257" s="235"/>
      <c r="N257" s="47"/>
      <c r="O257" s="47"/>
      <c r="P257" s="47"/>
      <c r="Q257" s="47"/>
      <c r="R257" s="47"/>
      <c r="S257" s="47"/>
      <c r="T257" s="95"/>
      <c r="AT257" s="24" t="s">
        <v>147</v>
      </c>
      <c r="AU257" s="24" t="s">
        <v>23</v>
      </c>
    </row>
    <row r="258" s="11" customFormat="1">
      <c r="B258" s="236"/>
      <c r="C258" s="237"/>
      <c r="D258" s="233" t="s">
        <v>149</v>
      </c>
      <c r="E258" s="238" t="s">
        <v>42</v>
      </c>
      <c r="F258" s="239" t="s">
        <v>411</v>
      </c>
      <c r="G258" s="237"/>
      <c r="H258" s="240">
        <v>114.84</v>
      </c>
      <c r="I258" s="241"/>
      <c r="J258" s="237"/>
      <c r="K258" s="237"/>
      <c r="L258" s="242"/>
      <c r="M258" s="243"/>
      <c r="N258" s="244"/>
      <c r="O258" s="244"/>
      <c r="P258" s="244"/>
      <c r="Q258" s="244"/>
      <c r="R258" s="244"/>
      <c r="S258" s="244"/>
      <c r="T258" s="245"/>
      <c r="AT258" s="246" t="s">
        <v>149</v>
      </c>
      <c r="AU258" s="246" t="s">
        <v>23</v>
      </c>
      <c r="AV258" s="11" t="s">
        <v>23</v>
      </c>
      <c r="AW258" s="11" t="s">
        <v>40</v>
      </c>
      <c r="AX258" s="11" t="s">
        <v>77</v>
      </c>
      <c r="AY258" s="246" t="s">
        <v>138</v>
      </c>
    </row>
    <row r="259" s="12" customFormat="1">
      <c r="B259" s="247"/>
      <c r="C259" s="248"/>
      <c r="D259" s="233" t="s">
        <v>149</v>
      </c>
      <c r="E259" s="249" t="s">
        <v>42</v>
      </c>
      <c r="F259" s="250" t="s">
        <v>151</v>
      </c>
      <c r="G259" s="248"/>
      <c r="H259" s="251">
        <v>114.84</v>
      </c>
      <c r="I259" s="252"/>
      <c r="J259" s="248"/>
      <c r="K259" s="248"/>
      <c r="L259" s="253"/>
      <c r="M259" s="254"/>
      <c r="N259" s="255"/>
      <c r="O259" s="255"/>
      <c r="P259" s="255"/>
      <c r="Q259" s="255"/>
      <c r="R259" s="255"/>
      <c r="S259" s="255"/>
      <c r="T259" s="256"/>
      <c r="AT259" s="257" t="s">
        <v>149</v>
      </c>
      <c r="AU259" s="257" t="s">
        <v>23</v>
      </c>
      <c r="AV259" s="12" t="s">
        <v>145</v>
      </c>
      <c r="AW259" s="12" t="s">
        <v>40</v>
      </c>
      <c r="AX259" s="12" t="s">
        <v>85</v>
      </c>
      <c r="AY259" s="257" t="s">
        <v>138</v>
      </c>
    </row>
    <row r="260" s="10" customFormat="1" ht="29.88" customHeight="1">
      <c r="B260" s="205"/>
      <c r="C260" s="206"/>
      <c r="D260" s="207" t="s">
        <v>76</v>
      </c>
      <c r="E260" s="219" t="s">
        <v>185</v>
      </c>
      <c r="F260" s="219" t="s">
        <v>412</v>
      </c>
      <c r="G260" s="206"/>
      <c r="H260" s="206"/>
      <c r="I260" s="209"/>
      <c r="J260" s="220">
        <f>BK260</f>
        <v>0</v>
      </c>
      <c r="K260" s="206"/>
      <c r="L260" s="211"/>
      <c r="M260" s="212"/>
      <c r="N260" s="213"/>
      <c r="O260" s="213"/>
      <c r="P260" s="214">
        <f>SUM(P261:P295)</f>
        <v>0</v>
      </c>
      <c r="Q260" s="213"/>
      <c r="R260" s="214">
        <f>SUM(R261:R295)</f>
        <v>38.917215000000013</v>
      </c>
      <c r="S260" s="213"/>
      <c r="T260" s="215">
        <f>SUM(T261:T295)</f>
        <v>0</v>
      </c>
      <c r="AR260" s="216" t="s">
        <v>85</v>
      </c>
      <c r="AT260" s="217" t="s">
        <v>76</v>
      </c>
      <c r="AU260" s="217" t="s">
        <v>85</v>
      </c>
      <c r="AY260" s="216" t="s">
        <v>138</v>
      </c>
      <c r="BK260" s="218">
        <f>SUM(BK261:BK295)</f>
        <v>0</v>
      </c>
    </row>
    <row r="261" s="1" customFormat="1" ht="25.5" customHeight="1">
      <c r="B261" s="46"/>
      <c r="C261" s="221" t="s">
        <v>413</v>
      </c>
      <c r="D261" s="221" t="s">
        <v>140</v>
      </c>
      <c r="E261" s="222" t="s">
        <v>414</v>
      </c>
      <c r="F261" s="223" t="s">
        <v>415</v>
      </c>
      <c r="G261" s="224" t="s">
        <v>154</v>
      </c>
      <c r="H261" s="225">
        <v>72.5</v>
      </c>
      <c r="I261" s="226"/>
      <c r="J261" s="227">
        <f>ROUND(I261*H261,2)</f>
        <v>0</v>
      </c>
      <c r="K261" s="223" t="s">
        <v>144</v>
      </c>
      <c r="L261" s="72"/>
      <c r="M261" s="228" t="s">
        <v>42</v>
      </c>
      <c r="N261" s="229" t="s">
        <v>48</v>
      </c>
      <c r="O261" s="47"/>
      <c r="P261" s="230">
        <f>O261*H261</f>
        <v>0</v>
      </c>
      <c r="Q261" s="230">
        <v>0.00013999999999999999</v>
      </c>
      <c r="R261" s="230">
        <f>Q261*H261</f>
        <v>0.010149999999999999</v>
      </c>
      <c r="S261" s="230">
        <v>0</v>
      </c>
      <c r="T261" s="231">
        <f>S261*H261</f>
        <v>0</v>
      </c>
      <c r="AR261" s="24" t="s">
        <v>145</v>
      </c>
      <c r="AT261" s="24" t="s">
        <v>140</v>
      </c>
      <c r="AU261" s="24" t="s">
        <v>23</v>
      </c>
      <c r="AY261" s="24" t="s">
        <v>138</v>
      </c>
      <c r="BE261" s="232">
        <f>IF(N261="základní",J261,0)</f>
        <v>0</v>
      </c>
      <c r="BF261" s="232">
        <f>IF(N261="snížená",J261,0)</f>
        <v>0</v>
      </c>
      <c r="BG261" s="232">
        <f>IF(N261="zákl. přenesená",J261,0)</f>
        <v>0</v>
      </c>
      <c r="BH261" s="232">
        <f>IF(N261="sníž. přenesená",J261,0)</f>
        <v>0</v>
      </c>
      <c r="BI261" s="232">
        <f>IF(N261="nulová",J261,0)</f>
        <v>0</v>
      </c>
      <c r="BJ261" s="24" t="s">
        <v>85</v>
      </c>
      <c r="BK261" s="232">
        <f>ROUND(I261*H261,2)</f>
        <v>0</v>
      </c>
      <c r="BL261" s="24" t="s">
        <v>145</v>
      </c>
      <c r="BM261" s="24" t="s">
        <v>416</v>
      </c>
    </row>
    <row r="262" s="1" customFormat="1">
      <c r="B262" s="46"/>
      <c r="C262" s="74"/>
      <c r="D262" s="233" t="s">
        <v>147</v>
      </c>
      <c r="E262" s="74"/>
      <c r="F262" s="234" t="s">
        <v>417</v>
      </c>
      <c r="G262" s="74"/>
      <c r="H262" s="74"/>
      <c r="I262" s="191"/>
      <c r="J262" s="74"/>
      <c r="K262" s="74"/>
      <c r="L262" s="72"/>
      <c r="M262" s="235"/>
      <c r="N262" s="47"/>
      <c r="O262" s="47"/>
      <c r="P262" s="47"/>
      <c r="Q262" s="47"/>
      <c r="R262" s="47"/>
      <c r="S262" s="47"/>
      <c r="T262" s="95"/>
      <c r="AT262" s="24" t="s">
        <v>147</v>
      </c>
      <c r="AU262" s="24" t="s">
        <v>23</v>
      </c>
    </row>
    <row r="263" s="11" customFormat="1">
      <c r="B263" s="236"/>
      <c r="C263" s="237"/>
      <c r="D263" s="233" t="s">
        <v>149</v>
      </c>
      <c r="E263" s="238" t="s">
        <v>42</v>
      </c>
      <c r="F263" s="239" t="s">
        <v>418</v>
      </c>
      <c r="G263" s="237"/>
      <c r="H263" s="240">
        <v>72.5</v>
      </c>
      <c r="I263" s="241"/>
      <c r="J263" s="237"/>
      <c r="K263" s="237"/>
      <c r="L263" s="242"/>
      <c r="M263" s="243"/>
      <c r="N263" s="244"/>
      <c r="O263" s="244"/>
      <c r="P263" s="244"/>
      <c r="Q263" s="244"/>
      <c r="R263" s="244"/>
      <c r="S263" s="244"/>
      <c r="T263" s="245"/>
      <c r="AT263" s="246" t="s">
        <v>149</v>
      </c>
      <c r="AU263" s="246" t="s">
        <v>23</v>
      </c>
      <c r="AV263" s="11" t="s">
        <v>23</v>
      </c>
      <c r="AW263" s="11" t="s">
        <v>40</v>
      </c>
      <c r="AX263" s="11" t="s">
        <v>77</v>
      </c>
      <c r="AY263" s="246" t="s">
        <v>138</v>
      </c>
    </row>
    <row r="264" s="12" customFormat="1">
      <c r="B264" s="247"/>
      <c r="C264" s="248"/>
      <c r="D264" s="233" t="s">
        <v>149</v>
      </c>
      <c r="E264" s="249" t="s">
        <v>42</v>
      </c>
      <c r="F264" s="250" t="s">
        <v>151</v>
      </c>
      <c r="G264" s="248"/>
      <c r="H264" s="251">
        <v>72.5</v>
      </c>
      <c r="I264" s="252"/>
      <c r="J264" s="248"/>
      <c r="K264" s="248"/>
      <c r="L264" s="253"/>
      <c r="M264" s="254"/>
      <c r="N264" s="255"/>
      <c r="O264" s="255"/>
      <c r="P264" s="255"/>
      <c r="Q264" s="255"/>
      <c r="R264" s="255"/>
      <c r="S264" s="255"/>
      <c r="T264" s="256"/>
      <c r="AT264" s="257" t="s">
        <v>149</v>
      </c>
      <c r="AU264" s="257" t="s">
        <v>23</v>
      </c>
      <c r="AV264" s="12" t="s">
        <v>145</v>
      </c>
      <c r="AW264" s="12" t="s">
        <v>40</v>
      </c>
      <c r="AX264" s="12" t="s">
        <v>85</v>
      </c>
      <c r="AY264" s="257" t="s">
        <v>138</v>
      </c>
    </row>
    <row r="265" s="1" customFormat="1" ht="16.5" customHeight="1">
      <c r="B265" s="46"/>
      <c r="C265" s="279" t="s">
        <v>419</v>
      </c>
      <c r="D265" s="279" t="s">
        <v>324</v>
      </c>
      <c r="E265" s="280" t="s">
        <v>420</v>
      </c>
      <c r="F265" s="281" t="s">
        <v>421</v>
      </c>
      <c r="G265" s="282" t="s">
        <v>154</v>
      </c>
      <c r="H265" s="283">
        <v>73.587999999999994</v>
      </c>
      <c r="I265" s="284"/>
      <c r="J265" s="285">
        <f>ROUND(I265*H265,2)</f>
        <v>0</v>
      </c>
      <c r="K265" s="281" t="s">
        <v>144</v>
      </c>
      <c r="L265" s="286"/>
      <c r="M265" s="287" t="s">
        <v>42</v>
      </c>
      <c r="N265" s="288" t="s">
        <v>48</v>
      </c>
      <c r="O265" s="47"/>
      <c r="P265" s="230">
        <f>O265*H265</f>
        <v>0</v>
      </c>
      <c r="Q265" s="230">
        <v>0.23000000000000001</v>
      </c>
      <c r="R265" s="230">
        <f>Q265*H265</f>
        <v>16.925239999999999</v>
      </c>
      <c r="S265" s="230">
        <v>0</v>
      </c>
      <c r="T265" s="231">
        <f>S265*H265</f>
        <v>0</v>
      </c>
      <c r="AR265" s="24" t="s">
        <v>185</v>
      </c>
      <c r="AT265" s="24" t="s">
        <v>324</v>
      </c>
      <c r="AU265" s="24" t="s">
        <v>23</v>
      </c>
      <c r="AY265" s="24" t="s">
        <v>138</v>
      </c>
      <c r="BE265" s="232">
        <f>IF(N265="základní",J265,0)</f>
        <v>0</v>
      </c>
      <c r="BF265" s="232">
        <f>IF(N265="snížená",J265,0)</f>
        <v>0</v>
      </c>
      <c r="BG265" s="232">
        <f>IF(N265="zákl. přenesená",J265,0)</f>
        <v>0</v>
      </c>
      <c r="BH265" s="232">
        <f>IF(N265="sníž. přenesená",J265,0)</f>
        <v>0</v>
      </c>
      <c r="BI265" s="232">
        <f>IF(N265="nulová",J265,0)</f>
        <v>0</v>
      </c>
      <c r="BJ265" s="24" t="s">
        <v>85</v>
      </c>
      <c r="BK265" s="232">
        <f>ROUND(I265*H265,2)</f>
        <v>0</v>
      </c>
      <c r="BL265" s="24" t="s">
        <v>145</v>
      </c>
      <c r="BM265" s="24" t="s">
        <v>422</v>
      </c>
    </row>
    <row r="266" s="11" customFormat="1">
      <c r="B266" s="236"/>
      <c r="C266" s="237"/>
      <c r="D266" s="233" t="s">
        <v>149</v>
      </c>
      <c r="E266" s="238" t="s">
        <v>42</v>
      </c>
      <c r="F266" s="239" t="s">
        <v>423</v>
      </c>
      <c r="G266" s="237"/>
      <c r="H266" s="240">
        <v>73.587999999999994</v>
      </c>
      <c r="I266" s="241"/>
      <c r="J266" s="237"/>
      <c r="K266" s="237"/>
      <c r="L266" s="242"/>
      <c r="M266" s="243"/>
      <c r="N266" s="244"/>
      <c r="O266" s="244"/>
      <c r="P266" s="244"/>
      <c r="Q266" s="244"/>
      <c r="R266" s="244"/>
      <c r="S266" s="244"/>
      <c r="T266" s="245"/>
      <c r="AT266" s="246" t="s">
        <v>149</v>
      </c>
      <c r="AU266" s="246" t="s">
        <v>23</v>
      </c>
      <c r="AV266" s="11" t="s">
        <v>23</v>
      </c>
      <c r="AW266" s="11" t="s">
        <v>40</v>
      </c>
      <c r="AX266" s="11" t="s">
        <v>77</v>
      </c>
      <c r="AY266" s="246" t="s">
        <v>138</v>
      </c>
    </row>
    <row r="267" s="12" customFormat="1">
      <c r="B267" s="247"/>
      <c r="C267" s="248"/>
      <c r="D267" s="233" t="s">
        <v>149</v>
      </c>
      <c r="E267" s="249" t="s">
        <v>42</v>
      </c>
      <c r="F267" s="250" t="s">
        <v>151</v>
      </c>
      <c r="G267" s="248"/>
      <c r="H267" s="251">
        <v>73.587999999999994</v>
      </c>
      <c r="I267" s="252"/>
      <c r="J267" s="248"/>
      <c r="K267" s="248"/>
      <c r="L267" s="253"/>
      <c r="M267" s="254"/>
      <c r="N267" s="255"/>
      <c r="O267" s="255"/>
      <c r="P267" s="255"/>
      <c r="Q267" s="255"/>
      <c r="R267" s="255"/>
      <c r="S267" s="255"/>
      <c r="T267" s="256"/>
      <c r="AT267" s="257" t="s">
        <v>149</v>
      </c>
      <c r="AU267" s="257" t="s">
        <v>23</v>
      </c>
      <c r="AV267" s="12" t="s">
        <v>145</v>
      </c>
      <c r="AW267" s="12" t="s">
        <v>40</v>
      </c>
      <c r="AX267" s="12" t="s">
        <v>85</v>
      </c>
      <c r="AY267" s="257" t="s">
        <v>138</v>
      </c>
    </row>
    <row r="268" s="1" customFormat="1" ht="25.5" customHeight="1">
      <c r="B268" s="46"/>
      <c r="C268" s="221" t="s">
        <v>424</v>
      </c>
      <c r="D268" s="221" t="s">
        <v>140</v>
      </c>
      <c r="E268" s="222" t="s">
        <v>425</v>
      </c>
      <c r="F268" s="223" t="s">
        <v>426</v>
      </c>
      <c r="G268" s="224" t="s">
        <v>182</v>
      </c>
      <c r="H268" s="225">
        <v>9</v>
      </c>
      <c r="I268" s="226"/>
      <c r="J268" s="227">
        <f>ROUND(I268*H268,2)</f>
        <v>0</v>
      </c>
      <c r="K268" s="223" t="s">
        <v>144</v>
      </c>
      <c r="L268" s="72"/>
      <c r="M268" s="228" t="s">
        <v>42</v>
      </c>
      <c r="N268" s="229" t="s">
        <v>48</v>
      </c>
      <c r="O268" s="47"/>
      <c r="P268" s="230">
        <f>O268*H268</f>
        <v>0</v>
      </c>
      <c r="Q268" s="230">
        <v>0.00012</v>
      </c>
      <c r="R268" s="230">
        <f>Q268*H268</f>
        <v>0.00108</v>
      </c>
      <c r="S268" s="230">
        <v>0</v>
      </c>
      <c r="T268" s="231">
        <f>S268*H268</f>
        <v>0</v>
      </c>
      <c r="AR268" s="24" t="s">
        <v>145</v>
      </c>
      <c r="AT268" s="24" t="s">
        <v>140</v>
      </c>
      <c r="AU268" s="24" t="s">
        <v>23</v>
      </c>
      <c r="AY268" s="24" t="s">
        <v>138</v>
      </c>
      <c r="BE268" s="232">
        <f>IF(N268="základní",J268,0)</f>
        <v>0</v>
      </c>
      <c r="BF268" s="232">
        <f>IF(N268="snížená",J268,0)</f>
        <v>0</v>
      </c>
      <c r="BG268" s="232">
        <f>IF(N268="zákl. přenesená",J268,0)</f>
        <v>0</v>
      </c>
      <c r="BH268" s="232">
        <f>IF(N268="sníž. přenesená",J268,0)</f>
        <v>0</v>
      </c>
      <c r="BI268" s="232">
        <f>IF(N268="nulová",J268,0)</f>
        <v>0</v>
      </c>
      <c r="BJ268" s="24" t="s">
        <v>85</v>
      </c>
      <c r="BK268" s="232">
        <f>ROUND(I268*H268,2)</f>
        <v>0</v>
      </c>
      <c r="BL268" s="24" t="s">
        <v>145</v>
      </c>
      <c r="BM268" s="24" t="s">
        <v>427</v>
      </c>
    </row>
    <row r="269" s="1" customFormat="1">
      <c r="B269" s="46"/>
      <c r="C269" s="74"/>
      <c r="D269" s="233" t="s">
        <v>147</v>
      </c>
      <c r="E269" s="74"/>
      <c r="F269" s="234" t="s">
        <v>428</v>
      </c>
      <c r="G269" s="74"/>
      <c r="H269" s="74"/>
      <c r="I269" s="191"/>
      <c r="J269" s="74"/>
      <c r="K269" s="74"/>
      <c r="L269" s="72"/>
      <c r="M269" s="235"/>
      <c r="N269" s="47"/>
      <c r="O269" s="47"/>
      <c r="P269" s="47"/>
      <c r="Q269" s="47"/>
      <c r="R269" s="47"/>
      <c r="S269" s="47"/>
      <c r="T269" s="95"/>
      <c r="AT269" s="24" t="s">
        <v>147</v>
      </c>
      <c r="AU269" s="24" t="s">
        <v>23</v>
      </c>
    </row>
    <row r="270" s="1" customFormat="1" ht="25.5" customHeight="1">
      <c r="B270" s="46"/>
      <c r="C270" s="279" t="s">
        <v>429</v>
      </c>
      <c r="D270" s="279" t="s">
        <v>324</v>
      </c>
      <c r="E270" s="280" t="s">
        <v>430</v>
      </c>
      <c r="F270" s="281" t="s">
        <v>431</v>
      </c>
      <c r="G270" s="282" t="s">
        <v>182</v>
      </c>
      <c r="H270" s="283">
        <v>4</v>
      </c>
      <c r="I270" s="284"/>
      <c r="J270" s="285">
        <f>ROUND(I270*H270,2)</f>
        <v>0</v>
      </c>
      <c r="K270" s="281" t="s">
        <v>144</v>
      </c>
      <c r="L270" s="286"/>
      <c r="M270" s="287" t="s">
        <v>42</v>
      </c>
      <c r="N270" s="288" t="s">
        <v>48</v>
      </c>
      <c r="O270" s="47"/>
      <c r="P270" s="230">
        <f>O270*H270</f>
        <v>0</v>
      </c>
      <c r="Q270" s="230">
        <v>0.20799999999999999</v>
      </c>
      <c r="R270" s="230">
        <f>Q270*H270</f>
        <v>0.83199999999999996</v>
      </c>
      <c r="S270" s="230">
        <v>0</v>
      </c>
      <c r="T270" s="231">
        <f>S270*H270</f>
        <v>0</v>
      </c>
      <c r="AR270" s="24" t="s">
        <v>185</v>
      </c>
      <c r="AT270" s="24" t="s">
        <v>324</v>
      </c>
      <c r="AU270" s="24" t="s">
        <v>23</v>
      </c>
      <c r="AY270" s="24" t="s">
        <v>138</v>
      </c>
      <c r="BE270" s="232">
        <f>IF(N270="základní",J270,0)</f>
        <v>0</v>
      </c>
      <c r="BF270" s="232">
        <f>IF(N270="snížená",J270,0)</f>
        <v>0</v>
      </c>
      <c r="BG270" s="232">
        <f>IF(N270="zákl. přenesená",J270,0)</f>
        <v>0</v>
      </c>
      <c r="BH270" s="232">
        <f>IF(N270="sníž. přenesená",J270,0)</f>
        <v>0</v>
      </c>
      <c r="BI270" s="232">
        <f>IF(N270="nulová",J270,0)</f>
        <v>0</v>
      </c>
      <c r="BJ270" s="24" t="s">
        <v>85</v>
      </c>
      <c r="BK270" s="232">
        <f>ROUND(I270*H270,2)</f>
        <v>0</v>
      </c>
      <c r="BL270" s="24" t="s">
        <v>145</v>
      </c>
      <c r="BM270" s="24" t="s">
        <v>432</v>
      </c>
    </row>
    <row r="271" s="11" customFormat="1">
      <c r="B271" s="236"/>
      <c r="C271" s="237"/>
      <c r="D271" s="233" t="s">
        <v>149</v>
      </c>
      <c r="E271" s="237"/>
      <c r="F271" s="239" t="s">
        <v>433</v>
      </c>
      <c r="G271" s="237"/>
      <c r="H271" s="240">
        <v>4</v>
      </c>
      <c r="I271" s="241"/>
      <c r="J271" s="237"/>
      <c r="K271" s="237"/>
      <c r="L271" s="242"/>
      <c r="M271" s="243"/>
      <c r="N271" s="244"/>
      <c r="O271" s="244"/>
      <c r="P271" s="244"/>
      <c r="Q271" s="244"/>
      <c r="R271" s="244"/>
      <c r="S271" s="244"/>
      <c r="T271" s="245"/>
      <c r="AT271" s="246" t="s">
        <v>149</v>
      </c>
      <c r="AU271" s="246" t="s">
        <v>23</v>
      </c>
      <c r="AV271" s="11" t="s">
        <v>23</v>
      </c>
      <c r="AW271" s="11" t="s">
        <v>6</v>
      </c>
      <c r="AX271" s="11" t="s">
        <v>85</v>
      </c>
      <c r="AY271" s="246" t="s">
        <v>138</v>
      </c>
    </row>
    <row r="272" s="1" customFormat="1" ht="25.5" customHeight="1">
      <c r="B272" s="46"/>
      <c r="C272" s="279" t="s">
        <v>434</v>
      </c>
      <c r="D272" s="279" t="s">
        <v>324</v>
      </c>
      <c r="E272" s="280" t="s">
        <v>435</v>
      </c>
      <c r="F272" s="281" t="s">
        <v>436</v>
      </c>
      <c r="G272" s="282" t="s">
        <v>182</v>
      </c>
      <c r="H272" s="283">
        <v>4</v>
      </c>
      <c r="I272" s="284"/>
      <c r="J272" s="285">
        <f>ROUND(I272*H272,2)</f>
        <v>0</v>
      </c>
      <c r="K272" s="281" t="s">
        <v>144</v>
      </c>
      <c r="L272" s="286"/>
      <c r="M272" s="287" t="s">
        <v>42</v>
      </c>
      <c r="N272" s="288" t="s">
        <v>48</v>
      </c>
      <c r="O272" s="47"/>
      <c r="P272" s="230">
        <f>O272*H272</f>
        <v>0</v>
      </c>
      <c r="Q272" s="230">
        <v>0.16300000000000001</v>
      </c>
      <c r="R272" s="230">
        <f>Q272*H272</f>
        <v>0.65200000000000002</v>
      </c>
      <c r="S272" s="230">
        <v>0</v>
      </c>
      <c r="T272" s="231">
        <f>S272*H272</f>
        <v>0</v>
      </c>
      <c r="AR272" s="24" t="s">
        <v>185</v>
      </c>
      <c r="AT272" s="24" t="s">
        <v>324</v>
      </c>
      <c r="AU272" s="24" t="s">
        <v>23</v>
      </c>
      <c r="AY272" s="24" t="s">
        <v>138</v>
      </c>
      <c r="BE272" s="232">
        <f>IF(N272="základní",J272,0)</f>
        <v>0</v>
      </c>
      <c r="BF272" s="232">
        <f>IF(N272="snížená",J272,0)</f>
        <v>0</v>
      </c>
      <c r="BG272" s="232">
        <f>IF(N272="zákl. přenesená",J272,0)</f>
        <v>0</v>
      </c>
      <c r="BH272" s="232">
        <f>IF(N272="sníž. přenesená",J272,0)</f>
        <v>0</v>
      </c>
      <c r="BI272" s="232">
        <f>IF(N272="nulová",J272,0)</f>
        <v>0</v>
      </c>
      <c r="BJ272" s="24" t="s">
        <v>85</v>
      </c>
      <c r="BK272" s="232">
        <f>ROUND(I272*H272,2)</f>
        <v>0</v>
      </c>
      <c r="BL272" s="24" t="s">
        <v>145</v>
      </c>
      <c r="BM272" s="24" t="s">
        <v>437</v>
      </c>
    </row>
    <row r="273" s="11" customFormat="1">
      <c r="B273" s="236"/>
      <c r="C273" s="237"/>
      <c r="D273" s="233" t="s">
        <v>149</v>
      </c>
      <c r="E273" s="237"/>
      <c r="F273" s="239" t="s">
        <v>433</v>
      </c>
      <c r="G273" s="237"/>
      <c r="H273" s="240">
        <v>4</v>
      </c>
      <c r="I273" s="241"/>
      <c r="J273" s="237"/>
      <c r="K273" s="237"/>
      <c r="L273" s="242"/>
      <c r="M273" s="243"/>
      <c r="N273" s="244"/>
      <c r="O273" s="244"/>
      <c r="P273" s="244"/>
      <c r="Q273" s="244"/>
      <c r="R273" s="244"/>
      <c r="S273" s="244"/>
      <c r="T273" s="245"/>
      <c r="AT273" s="246" t="s">
        <v>149</v>
      </c>
      <c r="AU273" s="246" t="s">
        <v>23</v>
      </c>
      <c r="AV273" s="11" t="s">
        <v>23</v>
      </c>
      <c r="AW273" s="11" t="s">
        <v>6</v>
      </c>
      <c r="AX273" s="11" t="s">
        <v>85</v>
      </c>
      <c r="AY273" s="246" t="s">
        <v>138</v>
      </c>
    </row>
    <row r="274" s="1" customFormat="1" ht="25.5" customHeight="1">
      <c r="B274" s="46"/>
      <c r="C274" s="279" t="s">
        <v>438</v>
      </c>
      <c r="D274" s="279" t="s">
        <v>324</v>
      </c>
      <c r="E274" s="280" t="s">
        <v>439</v>
      </c>
      <c r="F274" s="281" t="s">
        <v>440</v>
      </c>
      <c r="G274" s="282" t="s">
        <v>182</v>
      </c>
      <c r="H274" s="283">
        <v>1</v>
      </c>
      <c r="I274" s="284"/>
      <c r="J274" s="285">
        <f>ROUND(I274*H274,2)</f>
        <v>0</v>
      </c>
      <c r="K274" s="281" t="s">
        <v>144</v>
      </c>
      <c r="L274" s="286"/>
      <c r="M274" s="287" t="s">
        <v>42</v>
      </c>
      <c r="N274" s="288" t="s">
        <v>48</v>
      </c>
      <c r="O274" s="47"/>
      <c r="P274" s="230">
        <f>O274*H274</f>
        <v>0</v>
      </c>
      <c r="Q274" s="230">
        <v>0.123</v>
      </c>
      <c r="R274" s="230">
        <f>Q274*H274</f>
        <v>0.123</v>
      </c>
      <c r="S274" s="230">
        <v>0</v>
      </c>
      <c r="T274" s="231">
        <f>S274*H274</f>
        <v>0</v>
      </c>
      <c r="AR274" s="24" t="s">
        <v>185</v>
      </c>
      <c r="AT274" s="24" t="s">
        <v>324</v>
      </c>
      <c r="AU274" s="24" t="s">
        <v>23</v>
      </c>
      <c r="AY274" s="24" t="s">
        <v>138</v>
      </c>
      <c r="BE274" s="232">
        <f>IF(N274="základní",J274,0)</f>
        <v>0</v>
      </c>
      <c r="BF274" s="232">
        <f>IF(N274="snížená",J274,0)</f>
        <v>0</v>
      </c>
      <c r="BG274" s="232">
        <f>IF(N274="zákl. přenesená",J274,0)</f>
        <v>0</v>
      </c>
      <c r="BH274" s="232">
        <f>IF(N274="sníž. přenesená",J274,0)</f>
        <v>0</v>
      </c>
      <c r="BI274" s="232">
        <f>IF(N274="nulová",J274,0)</f>
        <v>0</v>
      </c>
      <c r="BJ274" s="24" t="s">
        <v>85</v>
      </c>
      <c r="BK274" s="232">
        <f>ROUND(I274*H274,2)</f>
        <v>0</v>
      </c>
      <c r="BL274" s="24" t="s">
        <v>145</v>
      </c>
      <c r="BM274" s="24" t="s">
        <v>441</v>
      </c>
    </row>
    <row r="275" s="11" customFormat="1">
      <c r="B275" s="236"/>
      <c r="C275" s="237"/>
      <c r="D275" s="233" t="s">
        <v>149</v>
      </c>
      <c r="E275" s="237"/>
      <c r="F275" s="239" t="s">
        <v>442</v>
      </c>
      <c r="G275" s="237"/>
      <c r="H275" s="240">
        <v>1</v>
      </c>
      <c r="I275" s="241"/>
      <c r="J275" s="237"/>
      <c r="K275" s="237"/>
      <c r="L275" s="242"/>
      <c r="M275" s="243"/>
      <c r="N275" s="244"/>
      <c r="O275" s="244"/>
      <c r="P275" s="244"/>
      <c r="Q275" s="244"/>
      <c r="R275" s="244"/>
      <c r="S275" s="244"/>
      <c r="T275" s="245"/>
      <c r="AT275" s="246" t="s">
        <v>149</v>
      </c>
      <c r="AU275" s="246" t="s">
        <v>23</v>
      </c>
      <c r="AV275" s="11" t="s">
        <v>23</v>
      </c>
      <c r="AW275" s="11" t="s">
        <v>6</v>
      </c>
      <c r="AX275" s="11" t="s">
        <v>85</v>
      </c>
      <c r="AY275" s="246" t="s">
        <v>138</v>
      </c>
    </row>
    <row r="276" s="1" customFormat="1" ht="16.5" customHeight="1">
      <c r="B276" s="46"/>
      <c r="C276" s="221" t="s">
        <v>443</v>
      </c>
      <c r="D276" s="221" t="s">
        <v>140</v>
      </c>
      <c r="E276" s="222" t="s">
        <v>444</v>
      </c>
      <c r="F276" s="223" t="s">
        <v>445</v>
      </c>
      <c r="G276" s="224" t="s">
        <v>446</v>
      </c>
      <c r="H276" s="225">
        <v>3</v>
      </c>
      <c r="I276" s="226"/>
      <c r="J276" s="227">
        <f>ROUND(I276*H276,2)</f>
        <v>0</v>
      </c>
      <c r="K276" s="223" t="s">
        <v>144</v>
      </c>
      <c r="L276" s="72"/>
      <c r="M276" s="228" t="s">
        <v>42</v>
      </c>
      <c r="N276" s="229" t="s">
        <v>48</v>
      </c>
      <c r="O276" s="47"/>
      <c r="P276" s="230">
        <f>O276*H276</f>
        <v>0</v>
      </c>
      <c r="Q276" s="230">
        <v>0.00050000000000000001</v>
      </c>
      <c r="R276" s="230">
        <f>Q276*H276</f>
        <v>0.0015</v>
      </c>
      <c r="S276" s="230">
        <v>0</v>
      </c>
      <c r="T276" s="231">
        <f>S276*H276</f>
        <v>0</v>
      </c>
      <c r="AR276" s="24" t="s">
        <v>145</v>
      </c>
      <c r="AT276" s="24" t="s">
        <v>140</v>
      </c>
      <c r="AU276" s="24" t="s">
        <v>23</v>
      </c>
      <c r="AY276" s="24" t="s">
        <v>138</v>
      </c>
      <c r="BE276" s="232">
        <f>IF(N276="základní",J276,0)</f>
        <v>0</v>
      </c>
      <c r="BF276" s="232">
        <f>IF(N276="snížená",J276,0)</f>
        <v>0</v>
      </c>
      <c r="BG276" s="232">
        <f>IF(N276="zákl. přenesená",J276,0)</f>
        <v>0</v>
      </c>
      <c r="BH276" s="232">
        <f>IF(N276="sníž. přenesená",J276,0)</f>
        <v>0</v>
      </c>
      <c r="BI276" s="232">
        <f>IF(N276="nulová",J276,0)</f>
        <v>0</v>
      </c>
      <c r="BJ276" s="24" t="s">
        <v>85</v>
      </c>
      <c r="BK276" s="232">
        <f>ROUND(I276*H276,2)</f>
        <v>0</v>
      </c>
      <c r="BL276" s="24" t="s">
        <v>145</v>
      </c>
      <c r="BM276" s="24" t="s">
        <v>447</v>
      </c>
    </row>
    <row r="277" s="1" customFormat="1">
      <c r="B277" s="46"/>
      <c r="C277" s="74"/>
      <c r="D277" s="233" t="s">
        <v>147</v>
      </c>
      <c r="E277" s="74"/>
      <c r="F277" s="234" t="s">
        <v>448</v>
      </c>
      <c r="G277" s="74"/>
      <c r="H277" s="74"/>
      <c r="I277" s="191"/>
      <c r="J277" s="74"/>
      <c r="K277" s="74"/>
      <c r="L277" s="72"/>
      <c r="M277" s="235"/>
      <c r="N277" s="47"/>
      <c r="O277" s="47"/>
      <c r="P277" s="47"/>
      <c r="Q277" s="47"/>
      <c r="R277" s="47"/>
      <c r="S277" s="47"/>
      <c r="T277" s="95"/>
      <c r="AT277" s="24" t="s">
        <v>147</v>
      </c>
      <c r="AU277" s="24" t="s">
        <v>23</v>
      </c>
    </row>
    <row r="278" s="1" customFormat="1" ht="16.5" customHeight="1">
      <c r="B278" s="46"/>
      <c r="C278" s="221" t="s">
        <v>449</v>
      </c>
      <c r="D278" s="221" t="s">
        <v>140</v>
      </c>
      <c r="E278" s="222" t="s">
        <v>450</v>
      </c>
      <c r="F278" s="223" t="s">
        <v>451</v>
      </c>
      <c r="G278" s="224" t="s">
        <v>182</v>
      </c>
      <c r="H278" s="225">
        <v>6</v>
      </c>
      <c r="I278" s="226"/>
      <c r="J278" s="227">
        <f>ROUND(I278*H278,2)</f>
        <v>0</v>
      </c>
      <c r="K278" s="223" t="s">
        <v>144</v>
      </c>
      <c r="L278" s="72"/>
      <c r="M278" s="228" t="s">
        <v>42</v>
      </c>
      <c r="N278" s="229" t="s">
        <v>48</v>
      </c>
      <c r="O278" s="47"/>
      <c r="P278" s="230">
        <f>O278*H278</f>
        <v>0</v>
      </c>
      <c r="Q278" s="230">
        <v>0.011469999999999999</v>
      </c>
      <c r="R278" s="230">
        <f>Q278*H278</f>
        <v>0.068819999999999992</v>
      </c>
      <c r="S278" s="230">
        <v>0</v>
      </c>
      <c r="T278" s="231">
        <f>S278*H278</f>
        <v>0</v>
      </c>
      <c r="AR278" s="24" t="s">
        <v>145</v>
      </c>
      <c r="AT278" s="24" t="s">
        <v>140</v>
      </c>
      <c r="AU278" s="24" t="s">
        <v>23</v>
      </c>
      <c r="AY278" s="24" t="s">
        <v>138</v>
      </c>
      <c r="BE278" s="232">
        <f>IF(N278="základní",J278,0)</f>
        <v>0</v>
      </c>
      <c r="BF278" s="232">
        <f>IF(N278="snížená",J278,0)</f>
        <v>0</v>
      </c>
      <c r="BG278" s="232">
        <f>IF(N278="zákl. přenesená",J278,0)</f>
        <v>0</v>
      </c>
      <c r="BH278" s="232">
        <f>IF(N278="sníž. přenesená",J278,0)</f>
        <v>0</v>
      </c>
      <c r="BI278" s="232">
        <f>IF(N278="nulová",J278,0)</f>
        <v>0</v>
      </c>
      <c r="BJ278" s="24" t="s">
        <v>85</v>
      </c>
      <c r="BK278" s="232">
        <f>ROUND(I278*H278,2)</f>
        <v>0</v>
      </c>
      <c r="BL278" s="24" t="s">
        <v>145</v>
      </c>
      <c r="BM278" s="24" t="s">
        <v>452</v>
      </c>
    </row>
    <row r="279" s="1" customFormat="1">
      <c r="B279" s="46"/>
      <c r="C279" s="74"/>
      <c r="D279" s="233" t="s">
        <v>147</v>
      </c>
      <c r="E279" s="74"/>
      <c r="F279" s="234" t="s">
        <v>453</v>
      </c>
      <c r="G279" s="74"/>
      <c r="H279" s="74"/>
      <c r="I279" s="191"/>
      <c r="J279" s="74"/>
      <c r="K279" s="74"/>
      <c r="L279" s="72"/>
      <c r="M279" s="235"/>
      <c r="N279" s="47"/>
      <c r="O279" s="47"/>
      <c r="P279" s="47"/>
      <c r="Q279" s="47"/>
      <c r="R279" s="47"/>
      <c r="S279" s="47"/>
      <c r="T279" s="95"/>
      <c r="AT279" s="24" t="s">
        <v>147</v>
      </c>
      <c r="AU279" s="24" t="s">
        <v>23</v>
      </c>
    </row>
    <row r="280" s="1" customFormat="1" ht="16.5" customHeight="1">
      <c r="B280" s="46"/>
      <c r="C280" s="279" t="s">
        <v>454</v>
      </c>
      <c r="D280" s="279" t="s">
        <v>324</v>
      </c>
      <c r="E280" s="280" t="s">
        <v>455</v>
      </c>
      <c r="F280" s="281" t="s">
        <v>456</v>
      </c>
      <c r="G280" s="282" t="s">
        <v>457</v>
      </c>
      <c r="H280" s="283">
        <v>4</v>
      </c>
      <c r="I280" s="284"/>
      <c r="J280" s="285">
        <f>ROUND(I280*H280,2)</f>
        <v>0</v>
      </c>
      <c r="K280" s="281" t="s">
        <v>42</v>
      </c>
      <c r="L280" s="286"/>
      <c r="M280" s="287" t="s">
        <v>42</v>
      </c>
      <c r="N280" s="288" t="s">
        <v>48</v>
      </c>
      <c r="O280" s="47"/>
      <c r="P280" s="230">
        <f>O280*H280</f>
        <v>0</v>
      </c>
      <c r="Q280" s="230">
        <v>0.5</v>
      </c>
      <c r="R280" s="230">
        <f>Q280*H280</f>
        <v>2</v>
      </c>
      <c r="S280" s="230">
        <v>0</v>
      </c>
      <c r="T280" s="231">
        <f>S280*H280</f>
        <v>0</v>
      </c>
      <c r="AR280" s="24" t="s">
        <v>185</v>
      </c>
      <c r="AT280" s="24" t="s">
        <v>324</v>
      </c>
      <c r="AU280" s="24" t="s">
        <v>23</v>
      </c>
      <c r="AY280" s="24" t="s">
        <v>138</v>
      </c>
      <c r="BE280" s="232">
        <f>IF(N280="základní",J280,0)</f>
        <v>0</v>
      </c>
      <c r="BF280" s="232">
        <f>IF(N280="snížená",J280,0)</f>
        <v>0</v>
      </c>
      <c r="BG280" s="232">
        <f>IF(N280="zákl. přenesená",J280,0)</f>
        <v>0</v>
      </c>
      <c r="BH280" s="232">
        <f>IF(N280="sníž. přenesená",J280,0)</f>
        <v>0</v>
      </c>
      <c r="BI280" s="232">
        <f>IF(N280="nulová",J280,0)</f>
        <v>0</v>
      </c>
      <c r="BJ280" s="24" t="s">
        <v>85</v>
      </c>
      <c r="BK280" s="232">
        <f>ROUND(I280*H280,2)</f>
        <v>0</v>
      </c>
      <c r="BL280" s="24" t="s">
        <v>145</v>
      </c>
      <c r="BM280" s="24" t="s">
        <v>458</v>
      </c>
    </row>
    <row r="281" s="1" customFormat="1" ht="16.5" customHeight="1">
      <c r="B281" s="46"/>
      <c r="C281" s="279" t="s">
        <v>459</v>
      </c>
      <c r="D281" s="279" t="s">
        <v>324</v>
      </c>
      <c r="E281" s="280" t="s">
        <v>460</v>
      </c>
      <c r="F281" s="281" t="s">
        <v>461</v>
      </c>
      <c r="G281" s="282" t="s">
        <v>182</v>
      </c>
      <c r="H281" s="283">
        <v>2</v>
      </c>
      <c r="I281" s="284"/>
      <c r="J281" s="285">
        <f>ROUND(I281*H281,2)</f>
        <v>0</v>
      </c>
      <c r="K281" s="281" t="s">
        <v>144</v>
      </c>
      <c r="L281" s="286"/>
      <c r="M281" s="287" t="s">
        <v>42</v>
      </c>
      <c r="N281" s="288" t="s">
        <v>48</v>
      </c>
      <c r="O281" s="47"/>
      <c r="P281" s="230">
        <f>O281*H281</f>
        <v>0</v>
      </c>
      <c r="Q281" s="230">
        <v>0.58499999999999996</v>
      </c>
      <c r="R281" s="230">
        <f>Q281*H281</f>
        <v>1.1699999999999999</v>
      </c>
      <c r="S281" s="230">
        <v>0</v>
      </c>
      <c r="T281" s="231">
        <f>S281*H281</f>
        <v>0</v>
      </c>
      <c r="AR281" s="24" t="s">
        <v>185</v>
      </c>
      <c r="AT281" s="24" t="s">
        <v>324</v>
      </c>
      <c r="AU281" s="24" t="s">
        <v>23</v>
      </c>
      <c r="AY281" s="24" t="s">
        <v>138</v>
      </c>
      <c r="BE281" s="232">
        <f>IF(N281="základní",J281,0)</f>
        <v>0</v>
      </c>
      <c r="BF281" s="232">
        <f>IF(N281="snížená",J281,0)</f>
        <v>0</v>
      </c>
      <c r="BG281" s="232">
        <f>IF(N281="zákl. přenesená",J281,0)</f>
        <v>0</v>
      </c>
      <c r="BH281" s="232">
        <f>IF(N281="sníž. přenesená",J281,0)</f>
        <v>0</v>
      </c>
      <c r="BI281" s="232">
        <f>IF(N281="nulová",J281,0)</f>
        <v>0</v>
      </c>
      <c r="BJ281" s="24" t="s">
        <v>85</v>
      </c>
      <c r="BK281" s="232">
        <f>ROUND(I281*H281,2)</f>
        <v>0</v>
      </c>
      <c r="BL281" s="24" t="s">
        <v>145</v>
      </c>
      <c r="BM281" s="24" t="s">
        <v>462</v>
      </c>
    </row>
    <row r="282" s="1" customFormat="1" ht="16.5" customHeight="1">
      <c r="B282" s="46"/>
      <c r="C282" s="221" t="s">
        <v>463</v>
      </c>
      <c r="D282" s="221" t="s">
        <v>140</v>
      </c>
      <c r="E282" s="222" t="s">
        <v>464</v>
      </c>
      <c r="F282" s="223" t="s">
        <v>465</v>
      </c>
      <c r="G282" s="224" t="s">
        <v>182</v>
      </c>
      <c r="H282" s="225">
        <v>4</v>
      </c>
      <c r="I282" s="226"/>
      <c r="J282" s="227">
        <f>ROUND(I282*H282,2)</f>
        <v>0</v>
      </c>
      <c r="K282" s="223" t="s">
        <v>144</v>
      </c>
      <c r="L282" s="72"/>
      <c r="M282" s="228" t="s">
        <v>42</v>
      </c>
      <c r="N282" s="229" t="s">
        <v>48</v>
      </c>
      <c r="O282" s="47"/>
      <c r="P282" s="230">
        <f>O282*H282</f>
        <v>0</v>
      </c>
      <c r="Q282" s="230">
        <v>0.027529999999999999</v>
      </c>
      <c r="R282" s="230">
        <f>Q282*H282</f>
        <v>0.11012</v>
      </c>
      <c r="S282" s="230">
        <v>0</v>
      </c>
      <c r="T282" s="231">
        <f>S282*H282</f>
        <v>0</v>
      </c>
      <c r="AR282" s="24" t="s">
        <v>145</v>
      </c>
      <c r="AT282" s="24" t="s">
        <v>140</v>
      </c>
      <c r="AU282" s="24" t="s">
        <v>23</v>
      </c>
      <c r="AY282" s="24" t="s">
        <v>138</v>
      </c>
      <c r="BE282" s="232">
        <f>IF(N282="základní",J282,0)</f>
        <v>0</v>
      </c>
      <c r="BF282" s="232">
        <f>IF(N282="snížená",J282,0)</f>
        <v>0</v>
      </c>
      <c r="BG282" s="232">
        <f>IF(N282="zákl. přenesená",J282,0)</f>
        <v>0</v>
      </c>
      <c r="BH282" s="232">
        <f>IF(N282="sníž. přenesená",J282,0)</f>
        <v>0</v>
      </c>
      <c r="BI282" s="232">
        <f>IF(N282="nulová",J282,0)</f>
        <v>0</v>
      </c>
      <c r="BJ282" s="24" t="s">
        <v>85</v>
      </c>
      <c r="BK282" s="232">
        <f>ROUND(I282*H282,2)</f>
        <v>0</v>
      </c>
      <c r="BL282" s="24" t="s">
        <v>145</v>
      </c>
      <c r="BM282" s="24" t="s">
        <v>466</v>
      </c>
    </row>
    <row r="283" s="1" customFormat="1">
      <c r="B283" s="46"/>
      <c r="C283" s="74"/>
      <c r="D283" s="233" t="s">
        <v>147</v>
      </c>
      <c r="E283" s="74"/>
      <c r="F283" s="234" t="s">
        <v>453</v>
      </c>
      <c r="G283" s="74"/>
      <c r="H283" s="74"/>
      <c r="I283" s="191"/>
      <c r="J283" s="74"/>
      <c r="K283" s="74"/>
      <c r="L283" s="72"/>
      <c r="M283" s="235"/>
      <c r="N283" s="47"/>
      <c r="O283" s="47"/>
      <c r="P283" s="47"/>
      <c r="Q283" s="47"/>
      <c r="R283" s="47"/>
      <c r="S283" s="47"/>
      <c r="T283" s="95"/>
      <c r="AT283" s="24" t="s">
        <v>147</v>
      </c>
      <c r="AU283" s="24" t="s">
        <v>23</v>
      </c>
    </row>
    <row r="284" s="1" customFormat="1" ht="25.5" customHeight="1">
      <c r="B284" s="46"/>
      <c r="C284" s="279" t="s">
        <v>467</v>
      </c>
      <c r="D284" s="279" t="s">
        <v>324</v>
      </c>
      <c r="E284" s="280" t="s">
        <v>468</v>
      </c>
      <c r="F284" s="281" t="s">
        <v>469</v>
      </c>
      <c r="G284" s="282" t="s">
        <v>403</v>
      </c>
      <c r="H284" s="283">
        <v>4</v>
      </c>
      <c r="I284" s="284"/>
      <c r="J284" s="285">
        <f>ROUND(I284*H284,2)</f>
        <v>0</v>
      </c>
      <c r="K284" s="281" t="s">
        <v>42</v>
      </c>
      <c r="L284" s="286"/>
      <c r="M284" s="287" t="s">
        <v>42</v>
      </c>
      <c r="N284" s="288" t="s">
        <v>48</v>
      </c>
      <c r="O284" s="47"/>
      <c r="P284" s="230">
        <f>O284*H284</f>
        <v>0</v>
      </c>
      <c r="Q284" s="230">
        <v>3.5</v>
      </c>
      <c r="R284" s="230">
        <f>Q284*H284</f>
        <v>14</v>
      </c>
      <c r="S284" s="230">
        <v>0</v>
      </c>
      <c r="T284" s="231">
        <f>S284*H284</f>
        <v>0</v>
      </c>
      <c r="AR284" s="24" t="s">
        <v>185</v>
      </c>
      <c r="AT284" s="24" t="s">
        <v>324</v>
      </c>
      <c r="AU284" s="24" t="s">
        <v>23</v>
      </c>
      <c r="AY284" s="24" t="s">
        <v>138</v>
      </c>
      <c r="BE284" s="232">
        <f>IF(N284="základní",J284,0)</f>
        <v>0</v>
      </c>
      <c r="BF284" s="232">
        <f>IF(N284="snížená",J284,0)</f>
        <v>0</v>
      </c>
      <c r="BG284" s="232">
        <f>IF(N284="zákl. přenesená",J284,0)</f>
        <v>0</v>
      </c>
      <c r="BH284" s="232">
        <f>IF(N284="sníž. přenesená",J284,0)</f>
        <v>0</v>
      </c>
      <c r="BI284" s="232">
        <f>IF(N284="nulová",J284,0)</f>
        <v>0</v>
      </c>
      <c r="BJ284" s="24" t="s">
        <v>85</v>
      </c>
      <c r="BK284" s="232">
        <f>ROUND(I284*H284,2)</f>
        <v>0</v>
      </c>
      <c r="BL284" s="24" t="s">
        <v>145</v>
      </c>
      <c r="BM284" s="24" t="s">
        <v>470</v>
      </c>
    </row>
    <row r="285" s="1" customFormat="1" ht="16.5" customHeight="1">
      <c r="B285" s="46"/>
      <c r="C285" s="279" t="s">
        <v>471</v>
      </c>
      <c r="D285" s="279" t="s">
        <v>324</v>
      </c>
      <c r="E285" s="280" t="s">
        <v>472</v>
      </c>
      <c r="F285" s="281" t="s">
        <v>473</v>
      </c>
      <c r="G285" s="282" t="s">
        <v>182</v>
      </c>
      <c r="H285" s="283">
        <v>4</v>
      </c>
      <c r="I285" s="284"/>
      <c r="J285" s="285">
        <f>ROUND(I285*H285,2)</f>
        <v>0</v>
      </c>
      <c r="K285" s="281" t="s">
        <v>144</v>
      </c>
      <c r="L285" s="286"/>
      <c r="M285" s="287" t="s">
        <v>42</v>
      </c>
      <c r="N285" s="288" t="s">
        <v>48</v>
      </c>
      <c r="O285" s="47"/>
      <c r="P285" s="230">
        <f>O285*H285</f>
        <v>0</v>
      </c>
      <c r="Q285" s="230">
        <v>0.002</v>
      </c>
      <c r="R285" s="230">
        <f>Q285*H285</f>
        <v>0.0080000000000000002</v>
      </c>
      <c r="S285" s="230">
        <v>0</v>
      </c>
      <c r="T285" s="231">
        <f>S285*H285</f>
        <v>0</v>
      </c>
      <c r="AR285" s="24" t="s">
        <v>185</v>
      </c>
      <c r="AT285" s="24" t="s">
        <v>324</v>
      </c>
      <c r="AU285" s="24" t="s">
        <v>23</v>
      </c>
      <c r="AY285" s="24" t="s">
        <v>138</v>
      </c>
      <c r="BE285" s="232">
        <f>IF(N285="základní",J285,0)</f>
        <v>0</v>
      </c>
      <c r="BF285" s="232">
        <f>IF(N285="snížená",J285,0)</f>
        <v>0</v>
      </c>
      <c r="BG285" s="232">
        <f>IF(N285="zákl. přenesená",J285,0)</f>
        <v>0</v>
      </c>
      <c r="BH285" s="232">
        <f>IF(N285="sníž. přenesená",J285,0)</f>
        <v>0</v>
      </c>
      <c r="BI285" s="232">
        <f>IF(N285="nulová",J285,0)</f>
        <v>0</v>
      </c>
      <c r="BJ285" s="24" t="s">
        <v>85</v>
      </c>
      <c r="BK285" s="232">
        <f>ROUND(I285*H285,2)</f>
        <v>0</v>
      </c>
      <c r="BL285" s="24" t="s">
        <v>145</v>
      </c>
      <c r="BM285" s="24" t="s">
        <v>474</v>
      </c>
    </row>
    <row r="286" s="1" customFormat="1" ht="16.5" customHeight="1">
      <c r="B286" s="46"/>
      <c r="C286" s="279" t="s">
        <v>475</v>
      </c>
      <c r="D286" s="279" t="s">
        <v>324</v>
      </c>
      <c r="E286" s="280" t="s">
        <v>476</v>
      </c>
      <c r="F286" s="281" t="s">
        <v>477</v>
      </c>
      <c r="G286" s="282" t="s">
        <v>457</v>
      </c>
      <c r="H286" s="283">
        <v>4</v>
      </c>
      <c r="I286" s="284"/>
      <c r="J286" s="285">
        <f>ROUND(I286*H286,2)</f>
        <v>0</v>
      </c>
      <c r="K286" s="281" t="s">
        <v>42</v>
      </c>
      <c r="L286" s="286"/>
      <c r="M286" s="287" t="s">
        <v>42</v>
      </c>
      <c r="N286" s="288" t="s">
        <v>48</v>
      </c>
      <c r="O286" s="47"/>
      <c r="P286" s="230">
        <f>O286*H286</f>
        <v>0</v>
      </c>
      <c r="Q286" s="230">
        <v>0.0030000000000000001</v>
      </c>
      <c r="R286" s="230">
        <f>Q286*H286</f>
        <v>0.012</v>
      </c>
      <c r="S286" s="230">
        <v>0</v>
      </c>
      <c r="T286" s="231">
        <f>S286*H286</f>
        <v>0</v>
      </c>
      <c r="AR286" s="24" t="s">
        <v>185</v>
      </c>
      <c r="AT286" s="24" t="s">
        <v>324</v>
      </c>
      <c r="AU286" s="24" t="s">
        <v>23</v>
      </c>
      <c r="AY286" s="24" t="s">
        <v>138</v>
      </c>
      <c r="BE286" s="232">
        <f>IF(N286="základní",J286,0)</f>
        <v>0</v>
      </c>
      <c r="BF286" s="232">
        <f>IF(N286="snížená",J286,0)</f>
        <v>0</v>
      </c>
      <c r="BG286" s="232">
        <f>IF(N286="zákl. přenesená",J286,0)</f>
        <v>0</v>
      </c>
      <c r="BH286" s="232">
        <f>IF(N286="sníž. přenesená",J286,0)</f>
        <v>0</v>
      </c>
      <c r="BI286" s="232">
        <f>IF(N286="nulová",J286,0)</f>
        <v>0</v>
      </c>
      <c r="BJ286" s="24" t="s">
        <v>85</v>
      </c>
      <c r="BK286" s="232">
        <f>ROUND(I286*H286,2)</f>
        <v>0</v>
      </c>
      <c r="BL286" s="24" t="s">
        <v>145</v>
      </c>
      <c r="BM286" s="24" t="s">
        <v>478</v>
      </c>
    </row>
    <row r="287" s="1" customFormat="1" ht="16.5" customHeight="1">
      <c r="B287" s="46"/>
      <c r="C287" s="221" t="s">
        <v>479</v>
      </c>
      <c r="D287" s="221" t="s">
        <v>140</v>
      </c>
      <c r="E287" s="222" t="s">
        <v>480</v>
      </c>
      <c r="F287" s="223" t="s">
        <v>481</v>
      </c>
      <c r="G287" s="224" t="s">
        <v>182</v>
      </c>
      <c r="H287" s="225">
        <v>2</v>
      </c>
      <c r="I287" s="226"/>
      <c r="J287" s="227">
        <f>ROUND(I287*H287,2)</f>
        <v>0</v>
      </c>
      <c r="K287" s="223" t="s">
        <v>144</v>
      </c>
      <c r="L287" s="72"/>
      <c r="M287" s="228" t="s">
        <v>42</v>
      </c>
      <c r="N287" s="229" t="s">
        <v>48</v>
      </c>
      <c r="O287" s="47"/>
      <c r="P287" s="230">
        <f>O287*H287</f>
        <v>0</v>
      </c>
      <c r="Q287" s="230">
        <v>0.038260000000000002</v>
      </c>
      <c r="R287" s="230">
        <f>Q287*H287</f>
        <v>0.076520000000000005</v>
      </c>
      <c r="S287" s="230">
        <v>0</v>
      </c>
      <c r="T287" s="231">
        <f>S287*H287</f>
        <v>0</v>
      </c>
      <c r="AR287" s="24" t="s">
        <v>145</v>
      </c>
      <c r="AT287" s="24" t="s">
        <v>140</v>
      </c>
      <c r="AU287" s="24" t="s">
        <v>23</v>
      </c>
      <c r="AY287" s="24" t="s">
        <v>138</v>
      </c>
      <c r="BE287" s="232">
        <f>IF(N287="základní",J287,0)</f>
        <v>0</v>
      </c>
      <c r="BF287" s="232">
        <f>IF(N287="snížená",J287,0)</f>
        <v>0</v>
      </c>
      <c r="BG287" s="232">
        <f>IF(N287="zákl. přenesená",J287,0)</f>
        <v>0</v>
      </c>
      <c r="BH287" s="232">
        <f>IF(N287="sníž. přenesená",J287,0)</f>
        <v>0</v>
      </c>
      <c r="BI287" s="232">
        <f>IF(N287="nulová",J287,0)</f>
        <v>0</v>
      </c>
      <c r="BJ287" s="24" t="s">
        <v>85</v>
      </c>
      <c r="BK287" s="232">
        <f>ROUND(I287*H287,2)</f>
        <v>0</v>
      </c>
      <c r="BL287" s="24" t="s">
        <v>145</v>
      </c>
      <c r="BM287" s="24" t="s">
        <v>482</v>
      </c>
    </row>
    <row r="288" s="1" customFormat="1">
      <c r="B288" s="46"/>
      <c r="C288" s="74"/>
      <c r="D288" s="233" t="s">
        <v>147</v>
      </c>
      <c r="E288" s="74"/>
      <c r="F288" s="234" t="s">
        <v>453</v>
      </c>
      <c r="G288" s="74"/>
      <c r="H288" s="74"/>
      <c r="I288" s="191"/>
      <c r="J288" s="74"/>
      <c r="K288" s="74"/>
      <c r="L288" s="72"/>
      <c r="M288" s="235"/>
      <c r="N288" s="47"/>
      <c r="O288" s="47"/>
      <c r="P288" s="47"/>
      <c r="Q288" s="47"/>
      <c r="R288" s="47"/>
      <c r="S288" s="47"/>
      <c r="T288" s="95"/>
      <c r="AT288" s="24" t="s">
        <v>147</v>
      </c>
      <c r="AU288" s="24" t="s">
        <v>23</v>
      </c>
    </row>
    <row r="289" s="1" customFormat="1" ht="16.5" customHeight="1">
      <c r="B289" s="46"/>
      <c r="C289" s="279" t="s">
        <v>483</v>
      </c>
      <c r="D289" s="279" t="s">
        <v>324</v>
      </c>
      <c r="E289" s="280" t="s">
        <v>484</v>
      </c>
      <c r="F289" s="281" t="s">
        <v>485</v>
      </c>
      <c r="G289" s="282" t="s">
        <v>457</v>
      </c>
      <c r="H289" s="283">
        <v>2</v>
      </c>
      <c r="I289" s="284"/>
      <c r="J289" s="285">
        <f>ROUND(I289*H289,2)</f>
        <v>0</v>
      </c>
      <c r="K289" s="281" t="s">
        <v>42</v>
      </c>
      <c r="L289" s="286"/>
      <c r="M289" s="287" t="s">
        <v>42</v>
      </c>
      <c r="N289" s="288" t="s">
        <v>48</v>
      </c>
      <c r="O289" s="47"/>
      <c r="P289" s="230">
        <f>O289*H289</f>
        <v>0</v>
      </c>
      <c r="Q289" s="230">
        <v>0.69999999999999996</v>
      </c>
      <c r="R289" s="230">
        <f>Q289*H289</f>
        <v>1.3999999999999999</v>
      </c>
      <c r="S289" s="230">
        <v>0</v>
      </c>
      <c r="T289" s="231">
        <f>S289*H289</f>
        <v>0</v>
      </c>
      <c r="AR289" s="24" t="s">
        <v>185</v>
      </c>
      <c r="AT289" s="24" t="s">
        <v>324</v>
      </c>
      <c r="AU289" s="24" t="s">
        <v>23</v>
      </c>
      <c r="AY289" s="24" t="s">
        <v>138</v>
      </c>
      <c r="BE289" s="232">
        <f>IF(N289="základní",J289,0)</f>
        <v>0</v>
      </c>
      <c r="BF289" s="232">
        <f>IF(N289="snížená",J289,0)</f>
        <v>0</v>
      </c>
      <c r="BG289" s="232">
        <f>IF(N289="zákl. přenesená",J289,0)</f>
        <v>0</v>
      </c>
      <c r="BH289" s="232">
        <f>IF(N289="sníž. přenesená",J289,0)</f>
        <v>0</v>
      </c>
      <c r="BI289" s="232">
        <f>IF(N289="nulová",J289,0)</f>
        <v>0</v>
      </c>
      <c r="BJ289" s="24" t="s">
        <v>85</v>
      </c>
      <c r="BK289" s="232">
        <f>ROUND(I289*H289,2)</f>
        <v>0</v>
      </c>
      <c r="BL289" s="24" t="s">
        <v>145</v>
      </c>
      <c r="BM289" s="24" t="s">
        <v>486</v>
      </c>
    </row>
    <row r="290" s="1" customFormat="1" ht="25.5" customHeight="1">
      <c r="B290" s="46"/>
      <c r="C290" s="221" t="s">
        <v>487</v>
      </c>
      <c r="D290" s="221" t="s">
        <v>140</v>
      </c>
      <c r="E290" s="222" t="s">
        <v>488</v>
      </c>
      <c r="F290" s="223" t="s">
        <v>489</v>
      </c>
      <c r="G290" s="224" t="s">
        <v>182</v>
      </c>
      <c r="H290" s="225">
        <v>4</v>
      </c>
      <c r="I290" s="226"/>
      <c r="J290" s="227">
        <f>ROUND(I290*H290,2)</f>
        <v>0</v>
      </c>
      <c r="K290" s="223" t="s">
        <v>144</v>
      </c>
      <c r="L290" s="72"/>
      <c r="M290" s="228" t="s">
        <v>42</v>
      </c>
      <c r="N290" s="229" t="s">
        <v>48</v>
      </c>
      <c r="O290" s="47"/>
      <c r="P290" s="230">
        <f>O290*H290</f>
        <v>0</v>
      </c>
      <c r="Q290" s="230">
        <v>0.21734000000000001</v>
      </c>
      <c r="R290" s="230">
        <f>Q290*H290</f>
        <v>0.86936000000000002</v>
      </c>
      <c r="S290" s="230">
        <v>0</v>
      </c>
      <c r="T290" s="231">
        <f>S290*H290</f>
        <v>0</v>
      </c>
      <c r="AR290" s="24" t="s">
        <v>145</v>
      </c>
      <c r="AT290" s="24" t="s">
        <v>140</v>
      </c>
      <c r="AU290" s="24" t="s">
        <v>23</v>
      </c>
      <c r="AY290" s="24" t="s">
        <v>138</v>
      </c>
      <c r="BE290" s="232">
        <f>IF(N290="základní",J290,0)</f>
        <v>0</v>
      </c>
      <c r="BF290" s="232">
        <f>IF(N290="snížená",J290,0)</f>
        <v>0</v>
      </c>
      <c r="BG290" s="232">
        <f>IF(N290="zákl. přenesená",J290,0)</f>
        <v>0</v>
      </c>
      <c r="BH290" s="232">
        <f>IF(N290="sníž. přenesená",J290,0)</f>
        <v>0</v>
      </c>
      <c r="BI290" s="232">
        <f>IF(N290="nulová",J290,0)</f>
        <v>0</v>
      </c>
      <c r="BJ290" s="24" t="s">
        <v>85</v>
      </c>
      <c r="BK290" s="232">
        <f>ROUND(I290*H290,2)</f>
        <v>0</v>
      </c>
      <c r="BL290" s="24" t="s">
        <v>145</v>
      </c>
      <c r="BM290" s="24" t="s">
        <v>490</v>
      </c>
    </row>
    <row r="291" s="1" customFormat="1">
      <c r="B291" s="46"/>
      <c r="C291" s="74"/>
      <c r="D291" s="233" t="s">
        <v>147</v>
      </c>
      <c r="E291" s="74"/>
      <c r="F291" s="234" t="s">
        <v>491</v>
      </c>
      <c r="G291" s="74"/>
      <c r="H291" s="74"/>
      <c r="I291" s="191"/>
      <c r="J291" s="74"/>
      <c r="K291" s="74"/>
      <c r="L291" s="72"/>
      <c r="M291" s="235"/>
      <c r="N291" s="47"/>
      <c r="O291" s="47"/>
      <c r="P291" s="47"/>
      <c r="Q291" s="47"/>
      <c r="R291" s="47"/>
      <c r="S291" s="47"/>
      <c r="T291" s="95"/>
      <c r="AT291" s="24" t="s">
        <v>147</v>
      </c>
      <c r="AU291" s="24" t="s">
        <v>23</v>
      </c>
    </row>
    <row r="292" s="1" customFormat="1" ht="16.5" customHeight="1">
      <c r="B292" s="46"/>
      <c r="C292" s="279" t="s">
        <v>492</v>
      </c>
      <c r="D292" s="279" t="s">
        <v>324</v>
      </c>
      <c r="E292" s="280" t="s">
        <v>493</v>
      </c>
      <c r="F292" s="281" t="s">
        <v>494</v>
      </c>
      <c r="G292" s="282" t="s">
        <v>182</v>
      </c>
      <c r="H292" s="283">
        <v>4</v>
      </c>
      <c r="I292" s="284"/>
      <c r="J292" s="285">
        <f>ROUND(I292*H292,2)</f>
        <v>0</v>
      </c>
      <c r="K292" s="281" t="s">
        <v>144</v>
      </c>
      <c r="L292" s="286"/>
      <c r="M292" s="287" t="s">
        <v>42</v>
      </c>
      <c r="N292" s="288" t="s">
        <v>48</v>
      </c>
      <c r="O292" s="47"/>
      <c r="P292" s="230">
        <f>O292*H292</f>
        <v>0</v>
      </c>
      <c r="Q292" s="230">
        <v>0.16200000000000001</v>
      </c>
      <c r="R292" s="230">
        <f>Q292*H292</f>
        <v>0.64800000000000002</v>
      </c>
      <c r="S292" s="230">
        <v>0</v>
      </c>
      <c r="T292" s="231">
        <f>S292*H292</f>
        <v>0</v>
      </c>
      <c r="AR292" s="24" t="s">
        <v>185</v>
      </c>
      <c r="AT292" s="24" t="s">
        <v>324</v>
      </c>
      <c r="AU292" s="24" t="s">
        <v>23</v>
      </c>
      <c r="AY292" s="24" t="s">
        <v>138</v>
      </c>
      <c r="BE292" s="232">
        <f>IF(N292="základní",J292,0)</f>
        <v>0</v>
      </c>
      <c r="BF292" s="232">
        <f>IF(N292="snížená",J292,0)</f>
        <v>0</v>
      </c>
      <c r="BG292" s="232">
        <f>IF(N292="zákl. přenesená",J292,0)</f>
        <v>0</v>
      </c>
      <c r="BH292" s="232">
        <f>IF(N292="sníž. přenesená",J292,0)</f>
        <v>0</v>
      </c>
      <c r="BI292" s="232">
        <f>IF(N292="nulová",J292,0)</f>
        <v>0</v>
      </c>
      <c r="BJ292" s="24" t="s">
        <v>85</v>
      </c>
      <c r="BK292" s="232">
        <f>ROUND(I292*H292,2)</f>
        <v>0</v>
      </c>
      <c r="BL292" s="24" t="s">
        <v>145</v>
      </c>
      <c r="BM292" s="24" t="s">
        <v>495</v>
      </c>
    </row>
    <row r="293" s="1" customFormat="1" ht="16.5" customHeight="1">
      <c r="B293" s="46"/>
      <c r="C293" s="221" t="s">
        <v>496</v>
      </c>
      <c r="D293" s="221" t="s">
        <v>140</v>
      </c>
      <c r="E293" s="222" t="s">
        <v>497</v>
      </c>
      <c r="F293" s="223" t="s">
        <v>498</v>
      </c>
      <c r="G293" s="224" t="s">
        <v>154</v>
      </c>
      <c r="H293" s="225">
        <v>72.5</v>
      </c>
      <c r="I293" s="226"/>
      <c r="J293" s="227">
        <f>ROUND(I293*H293,2)</f>
        <v>0</v>
      </c>
      <c r="K293" s="223" t="s">
        <v>144</v>
      </c>
      <c r="L293" s="72"/>
      <c r="M293" s="228" t="s">
        <v>42</v>
      </c>
      <c r="N293" s="229" t="s">
        <v>48</v>
      </c>
      <c r="O293" s="47"/>
      <c r="P293" s="230">
        <f>O293*H293</f>
        <v>0</v>
      </c>
      <c r="Q293" s="230">
        <v>0.00012999999999999999</v>
      </c>
      <c r="R293" s="230">
        <f>Q293*H293</f>
        <v>0.0094249999999999994</v>
      </c>
      <c r="S293" s="230">
        <v>0</v>
      </c>
      <c r="T293" s="231">
        <f>S293*H293</f>
        <v>0</v>
      </c>
      <c r="AR293" s="24" t="s">
        <v>145</v>
      </c>
      <c r="AT293" s="24" t="s">
        <v>140</v>
      </c>
      <c r="AU293" s="24" t="s">
        <v>23</v>
      </c>
      <c r="AY293" s="24" t="s">
        <v>138</v>
      </c>
      <c r="BE293" s="232">
        <f>IF(N293="základní",J293,0)</f>
        <v>0</v>
      </c>
      <c r="BF293" s="232">
        <f>IF(N293="snížená",J293,0)</f>
        <v>0</v>
      </c>
      <c r="BG293" s="232">
        <f>IF(N293="zákl. přenesená",J293,0)</f>
        <v>0</v>
      </c>
      <c r="BH293" s="232">
        <f>IF(N293="sníž. přenesená",J293,0)</f>
        <v>0</v>
      </c>
      <c r="BI293" s="232">
        <f>IF(N293="nulová",J293,0)</f>
        <v>0</v>
      </c>
      <c r="BJ293" s="24" t="s">
        <v>85</v>
      </c>
      <c r="BK293" s="232">
        <f>ROUND(I293*H293,2)</f>
        <v>0</v>
      </c>
      <c r="BL293" s="24" t="s">
        <v>145</v>
      </c>
      <c r="BM293" s="24" t="s">
        <v>499</v>
      </c>
    </row>
    <row r="294" s="11" customFormat="1">
      <c r="B294" s="236"/>
      <c r="C294" s="237"/>
      <c r="D294" s="233" t="s">
        <v>149</v>
      </c>
      <c r="E294" s="238" t="s">
        <v>42</v>
      </c>
      <c r="F294" s="239" t="s">
        <v>418</v>
      </c>
      <c r="G294" s="237"/>
      <c r="H294" s="240">
        <v>72.5</v>
      </c>
      <c r="I294" s="241"/>
      <c r="J294" s="237"/>
      <c r="K294" s="237"/>
      <c r="L294" s="242"/>
      <c r="M294" s="243"/>
      <c r="N294" s="244"/>
      <c r="O294" s="244"/>
      <c r="P294" s="244"/>
      <c r="Q294" s="244"/>
      <c r="R294" s="244"/>
      <c r="S294" s="244"/>
      <c r="T294" s="245"/>
      <c r="AT294" s="246" t="s">
        <v>149</v>
      </c>
      <c r="AU294" s="246" t="s">
        <v>23</v>
      </c>
      <c r="AV294" s="11" t="s">
        <v>23</v>
      </c>
      <c r="AW294" s="11" t="s">
        <v>40</v>
      </c>
      <c r="AX294" s="11" t="s">
        <v>77</v>
      </c>
      <c r="AY294" s="246" t="s">
        <v>138</v>
      </c>
    </row>
    <row r="295" s="12" customFormat="1">
      <c r="B295" s="247"/>
      <c r="C295" s="248"/>
      <c r="D295" s="233" t="s">
        <v>149</v>
      </c>
      <c r="E295" s="249" t="s">
        <v>42</v>
      </c>
      <c r="F295" s="250" t="s">
        <v>151</v>
      </c>
      <c r="G295" s="248"/>
      <c r="H295" s="251">
        <v>72.5</v>
      </c>
      <c r="I295" s="252"/>
      <c r="J295" s="248"/>
      <c r="K295" s="248"/>
      <c r="L295" s="253"/>
      <c r="M295" s="254"/>
      <c r="N295" s="255"/>
      <c r="O295" s="255"/>
      <c r="P295" s="255"/>
      <c r="Q295" s="255"/>
      <c r="R295" s="255"/>
      <c r="S295" s="255"/>
      <c r="T295" s="256"/>
      <c r="AT295" s="257" t="s">
        <v>149</v>
      </c>
      <c r="AU295" s="257" t="s">
        <v>23</v>
      </c>
      <c r="AV295" s="12" t="s">
        <v>145</v>
      </c>
      <c r="AW295" s="12" t="s">
        <v>40</v>
      </c>
      <c r="AX295" s="12" t="s">
        <v>85</v>
      </c>
      <c r="AY295" s="257" t="s">
        <v>138</v>
      </c>
    </row>
    <row r="296" s="10" customFormat="1" ht="29.88" customHeight="1">
      <c r="B296" s="205"/>
      <c r="C296" s="206"/>
      <c r="D296" s="207" t="s">
        <v>76</v>
      </c>
      <c r="E296" s="219" t="s">
        <v>500</v>
      </c>
      <c r="F296" s="219" t="s">
        <v>501</v>
      </c>
      <c r="G296" s="206"/>
      <c r="H296" s="206"/>
      <c r="I296" s="209"/>
      <c r="J296" s="220">
        <f>BK296</f>
        <v>0</v>
      </c>
      <c r="K296" s="206"/>
      <c r="L296" s="211"/>
      <c r="M296" s="212"/>
      <c r="N296" s="213"/>
      <c r="O296" s="213"/>
      <c r="P296" s="214">
        <f>SUM(P297:P306)</f>
        <v>0</v>
      </c>
      <c r="Q296" s="213"/>
      <c r="R296" s="214">
        <f>SUM(R297:R306)</f>
        <v>0</v>
      </c>
      <c r="S296" s="213"/>
      <c r="T296" s="215">
        <f>SUM(T297:T306)</f>
        <v>0</v>
      </c>
      <c r="AR296" s="216" t="s">
        <v>85</v>
      </c>
      <c r="AT296" s="217" t="s">
        <v>76</v>
      </c>
      <c r="AU296" s="217" t="s">
        <v>85</v>
      </c>
      <c r="AY296" s="216" t="s">
        <v>138</v>
      </c>
      <c r="BK296" s="218">
        <f>SUM(BK297:BK306)</f>
        <v>0</v>
      </c>
    </row>
    <row r="297" s="1" customFormat="1" ht="25.5" customHeight="1">
      <c r="B297" s="46"/>
      <c r="C297" s="221" t="s">
        <v>502</v>
      </c>
      <c r="D297" s="221" t="s">
        <v>140</v>
      </c>
      <c r="E297" s="222" t="s">
        <v>503</v>
      </c>
      <c r="F297" s="223" t="s">
        <v>504</v>
      </c>
      <c r="G297" s="224" t="s">
        <v>307</v>
      </c>
      <c r="H297" s="225">
        <v>50.530000000000001</v>
      </c>
      <c r="I297" s="226"/>
      <c r="J297" s="227">
        <f>ROUND(I297*H297,2)</f>
        <v>0</v>
      </c>
      <c r="K297" s="223" t="s">
        <v>144</v>
      </c>
      <c r="L297" s="72"/>
      <c r="M297" s="228" t="s">
        <v>42</v>
      </c>
      <c r="N297" s="229" t="s">
        <v>48</v>
      </c>
      <c r="O297" s="47"/>
      <c r="P297" s="230">
        <f>O297*H297</f>
        <v>0</v>
      </c>
      <c r="Q297" s="230">
        <v>0</v>
      </c>
      <c r="R297" s="230">
        <f>Q297*H297</f>
        <v>0</v>
      </c>
      <c r="S297" s="230">
        <v>0</v>
      </c>
      <c r="T297" s="231">
        <f>S297*H297</f>
        <v>0</v>
      </c>
      <c r="AR297" s="24" t="s">
        <v>145</v>
      </c>
      <c r="AT297" s="24" t="s">
        <v>140</v>
      </c>
      <c r="AU297" s="24" t="s">
        <v>23</v>
      </c>
      <c r="AY297" s="24" t="s">
        <v>138</v>
      </c>
      <c r="BE297" s="232">
        <f>IF(N297="základní",J297,0)</f>
        <v>0</v>
      </c>
      <c r="BF297" s="232">
        <f>IF(N297="snížená",J297,0)</f>
        <v>0</v>
      </c>
      <c r="BG297" s="232">
        <f>IF(N297="zákl. přenesená",J297,0)</f>
        <v>0</v>
      </c>
      <c r="BH297" s="232">
        <f>IF(N297="sníž. přenesená",J297,0)</f>
        <v>0</v>
      </c>
      <c r="BI297" s="232">
        <f>IF(N297="nulová",J297,0)</f>
        <v>0</v>
      </c>
      <c r="BJ297" s="24" t="s">
        <v>85</v>
      </c>
      <c r="BK297" s="232">
        <f>ROUND(I297*H297,2)</f>
        <v>0</v>
      </c>
      <c r="BL297" s="24" t="s">
        <v>145</v>
      </c>
      <c r="BM297" s="24" t="s">
        <v>505</v>
      </c>
    </row>
    <row r="298" s="1" customFormat="1">
      <c r="B298" s="46"/>
      <c r="C298" s="74"/>
      <c r="D298" s="233" t="s">
        <v>147</v>
      </c>
      <c r="E298" s="74"/>
      <c r="F298" s="234" t="s">
        <v>506</v>
      </c>
      <c r="G298" s="74"/>
      <c r="H298" s="74"/>
      <c r="I298" s="191"/>
      <c r="J298" s="74"/>
      <c r="K298" s="74"/>
      <c r="L298" s="72"/>
      <c r="M298" s="235"/>
      <c r="N298" s="47"/>
      <c r="O298" s="47"/>
      <c r="P298" s="47"/>
      <c r="Q298" s="47"/>
      <c r="R298" s="47"/>
      <c r="S298" s="47"/>
      <c r="T298" s="95"/>
      <c r="AT298" s="24" t="s">
        <v>147</v>
      </c>
      <c r="AU298" s="24" t="s">
        <v>23</v>
      </c>
    </row>
    <row r="299" s="1" customFormat="1" ht="25.5" customHeight="1">
      <c r="B299" s="46"/>
      <c r="C299" s="221" t="s">
        <v>507</v>
      </c>
      <c r="D299" s="221" t="s">
        <v>140</v>
      </c>
      <c r="E299" s="222" t="s">
        <v>508</v>
      </c>
      <c r="F299" s="223" t="s">
        <v>509</v>
      </c>
      <c r="G299" s="224" t="s">
        <v>307</v>
      </c>
      <c r="H299" s="225">
        <v>429.822</v>
      </c>
      <c r="I299" s="226"/>
      <c r="J299" s="227">
        <f>ROUND(I299*H299,2)</f>
        <v>0</v>
      </c>
      <c r="K299" s="223" t="s">
        <v>144</v>
      </c>
      <c r="L299" s="72"/>
      <c r="M299" s="228" t="s">
        <v>42</v>
      </c>
      <c r="N299" s="229" t="s">
        <v>48</v>
      </c>
      <c r="O299" s="47"/>
      <c r="P299" s="230">
        <f>O299*H299</f>
        <v>0</v>
      </c>
      <c r="Q299" s="230">
        <v>0</v>
      </c>
      <c r="R299" s="230">
        <f>Q299*H299</f>
        <v>0</v>
      </c>
      <c r="S299" s="230">
        <v>0</v>
      </c>
      <c r="T299" s="231">
        <f>S299*H299</f>
        <v>0</v>
      </c>
      <c r="AR299" s="24" t="s">
        <v>145</v>
      </c>
      <c r="AT299" s="24" t="s">
        <v>140</v>
      </c>
      <c r="AU299" s="24" t="s">
        <v>23</v>
      </c>
      <c r="AY299" s="24" t="s">
        <v>138</v>
      </c>
      <c r="BE299" s="232">
        <f>IF(N299="základní",J299,0)</f>
        <v>0</v>
      </c>
      <c r="BF299" s="232">
        <f>IF(N299="snížená",J299,0)</f>
        <v>0</v>
      </c>
      <c r="BG299" s="232">
        <f>IF(N299="zákl. přenesená",J299,0)</f>
        <v>0</v>
      </c>
      <c r="BH299" s="232">
        <f>IF(N299="sníž. přenesená",J299,0)</f>
        <v>0</v>
      </c>
      <c r="BI299" s="232">
        <f>IF(N299="nulová",J299,0)</f>
        <v>0</v>
      </c>
      <c r="BJ299" s="24" t="s">
        <v>85</v>
      </c>
      <c r="BK299" s="232">
        <f>ROUND(I299*H299,2)</f>
        <v>0</v>
      </c>
      <c r="BL299" s="24" t="s">
        <v>145</v>
      </c>
      <c r="BM299" s="24" t="s">
        <v>510</v>
      </c>
    </row>
    <row r="300" s="1" customFormat="1">
      <c r="B300" s="46"/>
      <c r="C300" s="74"/>
      <c r="D300" s="233" t="s">
        <v>147</v>
      </c>
      <c r="E300" s="74"/>
      <c r="F300" s="234" t="s">
        <v>506</v>
      </c>
      <c r="G300" s="74"/>
      <c r="H300" s="74"/>
      <c r="I300" s="191"/>
      <c r="J300" s="74"/>
      <c r="K300" s="74"/>
      <c r="L300" s="72"/>
      <c r="M300" s="235"/>
      <c r="N300" s="47"/>
      <c r="O300" s="47"/>
      <c r="P300" s="47"/>
      <c r="Q300" s="47"/>
      <c r="R300" s="47"/>
      <c r="S300" s="47"/>
      <c r="T300" s="95"/>
      <c r="AT300" s="24" t="s">
        <v>147</v>
      </c>
      <c r="AU300" s="24" t="s">
        <v>23</v>
      </c>
    </row>
    <row r="301" s="11" customFormat="1">
      <c r="B301" s="236"/>
      <c r="C301" s="237"/>
      <c r="D301" s="233" t="s">
        <v>149</v>
      </c>
      <c r="E301" s="238" t="s">
        <v>42</v>
      </c>
      <c r="F301" s="239" t="s">
        <v>511</v>
      </c>
      <c r="G301" s="237"/>
      <c r="H301" s="240">
        <v>429.822</v>
      </c>
      <c r="I301" s="241"/>
      <c r="J301" s="237"/>
      <c r="K301" s="237"/>
      <c r="L301" s="242"/>
      <c r="M301" s="243"/>
      <c r="N301" s="244"/>
      <c r="O301" s="244"/>
      <c r="P301" s="244"/>
      <c r="Q301" s="244"/>
      <c r="R301" s="244"/>
      <c r="S301" s="244"/>
      <c r="T301" s="245"/>
      <c r="AT301" s="246" t="s">
        <v>149</v>
      </c>
      <c r="AU301" s="246" t="s">
        <v>23</v>
      </c>
      <c r="AV301" s="11" t="s">
        <v>23</v>
      </c>
      <c r="AW301" s="11" t="s">
        <v>40</v>
      </c>
      <c r="AX301" s="11" t="s">
        <v>77</v>
      </c>
      <c r="AY301" s="246" t="s">
        <v>138</v>
      </c>
    </row>
    <row r="302" s="12" customFormat="1">
      <c r="B302" s="247"/>
      <c r="C302" s="248"/>
      <c r="D302" s="233" t="s">
        <v>149</v>
      </c>
      <c r="E302" s="249" t="s">
        <v>42</v>
      </c>
      <c r="F302" s="250" t="s">
        <v>151</v>
      </c>
      <c r="G302" s="248"/>
      <c r="H302" s="251">
        <v>429.822</v>
      </c>
      <c r="I302" s="252"/>
      <c r="J302" s="248"/>
      <c r="K302" s="248"/>
      <c r="L302" s="253"/>
      <c r="M302" s="254"/>
      <c r="N302" s="255"/>
      <c r="O302" s="255"/>
      <c r="P302" s="255"/>
      <c r="Q302" s="255"/>
      <c r="R302" s="255"/>
      <c r="S302" s="255"/>
      <c r="T302" s="256"/>
      <c r="AT302" s="257" t="s">
        <v>149</v>
      </c>
      <c r="AU302" s="257" t="s">
        <v>23</v>
      </c>
      <c r="AV302" s="12" t="s">
        <v>145</v>
      </c>
      <c r="AW302" s="12" t="s">
        <v>40</v>
      </c>
      <c r="AX302" s="12" t="s">
        <v>85</v>
      </c>
      <c r="AY302" s="257" t="s">
        <v>138</v>
      </c>
    </row>
    <row r="303" s="1" customFormat="1" ht="16.5" customHeight="1">
      <c r="B303" s="46"/>
      <c r="C303" s="221" t="s">
        <v>512</v>
      </c>
      <c r="D303" s="221" t="s">
        <v>140</v>
      </c>
      <c r="E303" s="222" t="s">
        <v>513</v>
      </c>
      <c r="F303" s="223" t="s">
        <v>514</v>
      </c>
      <c r="G303" s="224" t="s">
        <v>307</v>
      </c>
      <c r="H303" s="225">
        <v>50.530000000000001</v>
      </c>
      <c r="I303" s="226"/>
      <c r="J303" s="227">
        <f>ROUND(I303*H303,2)</f>
        <v>0</v>
      </c>
      <c r="K303" s="223" t="s">
        <v>144</v>
      </c>
      <c r="L303" s="72"/>
      <c r="M303" s="228" t="s">
        <v>42</v>
      </c>
      <c r="N303" s="229" t="s">
        <v>48</v>
      </c>
      <c r="O303" s="47"/>
      <c r="P303" s="230">
        <f>O303*H303</f>
        <v>0</v>
      </c>
      <c r="Q303" s="230">
        <v>0</v>
      </c>
      <c r="R303" s="230">
        <f>Q303*H303</f>
        <v>0</v>
      </c>
      <c r="S303" s="230">
        <v>0</v>
      </c>
      <c r="T303" s="231">
        <f>S303*H303</f>
        <v>0</v>
      </c>
      <c r="AR303" s="24" t="s">
        <v>145</v>
      </c>
      <c r="AT303" s="24" t="s">
        <v>140</v>
      </c>
      <c r="AU303" s="24" t="s">
        <v>23</v>
      </c>
      <c r="AY303" s="24" t="s">
        <v>138</v>
      </c>
      <c r="BE303" s="232">
        <f>IF(N303="základní",J303,0)</f>
        <v>0</v>
      </c>
      <c r="BF303" s="232">
        <f>IF(N303="snížená",J303,0)</f>
        <v>0</v>
      </c>
      <c r="BG303" s="232">
        <f>IF(N303="zákl. přenesená",J303,0)</f>
        <v>0</v>
      </c>
      <c r="BH303" s="232">
        <f>IF(N303="sníž. přenesená",J303,0)</f>
        <v>0</v>
      </c>
      <c r="BI303" s="232">
        <f>IF(N303="nulová",J303,0)</f>
        <v>0</v>
      </c>
      <c r="BJ303" s="24" t="s">
        <v>85</v>
      </c>
      <c r="BK303" s="232">
        <f>ROUND(I303*H303,2)</f>
        <v>0</v>
      </c>
      <c r="BL303" s="24" t="s">
        <v>145</v>
      </c>
      <c r="BM303" s="24" t="s">
        <v>515</v>
      </c>
    </row>
    <row r="304" s="1" customFormat="1">
      <c r="B304" s="46"/>
      <c r="C304" s="74"/>
      <c r="D304" s="233" t="s">
        <v>147</v>
      </c>
      <c r="E304" s="74"/>
      <c r="F304" s="234" t="s">
        <v>516</v>
      </c>
      <c r="G304" s="74"/>
      <c r="H304" s="74"/>
      <c r="I304" s="191"/>
      <c r="J304" s="74"/>
      <c r="K304" s="74"/>
      <c r="L304" s="72"/>
      <c r="M304" s="235"/>
      <c r="N304" s="47"/>
      <c r="O304" s="47"/>
      <c r="P304" s="47"/>
      <c r="Q304" s="47"/>
      <c r="R304" s="47"/>
      <c r="S304" s="47"/>
      <c r="T304" s="95"/>
      <c r="AT304" s="24" t="s">
        <v>147</v>
      </c>
      <c r="AU304" s="24" t="s">
        <v>23</v>
      </c>
    </row>
    <row r="305" s="1" customFormat="1" ht="25.5" customHeight="1">
      <c r="B305" s="46"/>
      <c r="C305" s="221" t="s">
        <v>517</v>
      </c>
      <c r="D305" s="221" t="s">
        <v>140</v>
      </c>
      <c r="E305" s="222" t="s">
        <v>518</v>
      </c>
      <c r="F305" s="223" t="s">
        <v>519</v>
      </c>
      <c r="G305" s="224" t="s">
        <v>307</v>
      </c>
      <c r="H305" s="225">
        <v>50.530000000000001</v>
      </c>
      <c r="I305" s="226"/>
      <c r="J305" s="227">
        <f>ROUND(I305*H305,2)</f>
        <v>0</v>
      </c>
      <c r="K305" s="223" t="s">
        <v>144</v>
      </c>
      <c r="L305" s="72"/>
      <c r="M305" s="228" t="s">
        <v>42</v>
      </c>
      <c r="N305" s="229" t="s">
        <v>48</v>
      </c>
      <c r="O305" s="47"/>
      <c r="P305" s="230">
        <f>O305*H305</f>
        <v>0</v>
      </c>
      <c r="Q305" s="230">
        <v>0</v>
      </c>
      <c r="R305" s="230">
        <f>Q305*H305</f>
        <v>0</v>
      </c>
      <c r="S305" s="230">
        <v>0</v>
      </c>
      <c r="T305" s="231">
        <f>S305*H305</f>
        <v>0</v>
      </c>
      <c r="AR305" s="24" t="s">
        <v>145</v>
      </c>
      <c r="AT305" s="24" t="s">
        <v>140</v>
      </c>
      <c r="AU305" s="24" t="s">
        <v>23</v>
      </c>
      <c r="AY305" s="24" t="s">
        <v>138</v>
      </c>
      <c r="BE305" s="232">
        <f>IF(N305="základní",J305,0)</f>
        <v>0</v>
      </c>
      <c r="BF305" s="232">
        <f>IF(N305="snížená",J305,0)</f>
        <v>0</v>
      </c>
      <c r="BG305" s="232">
        <f>IF(N305="zákl. přenesená",J305,0)</f>
        <v>0</v>
      </c>
      <c r="BH305" s="232">
        <f>IF(N305="sníž. přenesená",J305,0)</f>
        <v>0</v>
      </c>
      <c r="BI305" s="232">
        <f>IF(N305="nulová",J305,0)</f>
        <v>0</v>
      </c>
      <c r="BJ305" s="24" t="s">
        <v>85</v>
      </c>
      <c r="BK305" s="232">
        <f>ROUND(I305*H305,2)</f>
        <v>0</v>
      </c>
      <c r="BL305" s="24" t="s">
        <v>145</v>
      </c>
      <c r="BM305" s="24" t="s">
        <v>520</v>
      </c>
    </row>
    <row r="306" s="1" customFormat="1">
      <c r="B306" s="46"/>
      <c r="C306" s="74"/>
      <c r="D306" s="233" t="s">
        <v>147</v>
      </c>
      <c r="E306" s="74"/>
      <c r="F306" s="234" t="s">
        <v>521</v>
      </c>
      <c r="G306" s="74"/>
      <c r="H306" s="74"/>
      <c r="I306" s="191"/>
      <c r="J306" s="74"/>
      <c r="K306" s="74"/>
      <c r="L306" s="72"/>
      <c r="M306" s="235"/>
      <c r="N306" s="47"/>
      <c r="O306" s="47"/>
      <c r="P306" s="47"/>
      <c r="Q306" s="47"/>
      <c r="R306" s="47"/>
      <c r="S306" s="47"/>
      <c r="T306" s="95"/>
      <c r="AT306" s="24" t="s">
        <v>147</v>
      </c>
      <c r="AU306" s="24" t="s">
        <v>23</v>
      </c>
    </row>
    <row r="307" s="10" customFormat="1" ht="29.88" customHeight="1">
      <c r="B307" s="205"/>
      <c r="C307" s="206"/>
      <c r="D307" s="207" t="s">
        <v>76</v>
      </c>
      <c r="E307" s="219" t="s">
        <v>522</v>
      </c>
      <c r="F307" s="219" t="s">
        <v>523</v>
      </c>
      <c r="G307" s="206"/>
      <c r="H307" s="206"/>
      <c r="I307" s="209"/>
      <c r="J307" s="220">
        <f>BK307</f>
        <v>0</v>
      </c>
      <c r="K307" s="206"/>
      <c r="L307" s="211"/>
      <c r="M307" s="212"/>
      <c r="N307" s="213"/>
      <c r="O307" s="213"/>
      <c r="P307" s="214">
        <f>SUM(P308:P309)</f>
        <v>0</v>
      </c>
      <c r="Q307" s="213"/>
      <c r="R307" s="214">
        <f>SUM(R308:R309)</f>
        <v>0</v>
      </c>
      <c r="S307" s="213"/>
      <c r="T307" s="215">
        <f>SUM(T308:T309)</f>
        <v>0</v>
      </c>
      <c r="AR307" s="216" t="s">
        <v>85</v>
      </c>
      <c r="AT307" s="217" t="s">
        <v>76</v>
      </c>
      <c r="AU307" s="217" t="s">
        <v>85</v>
      </c>
      <c r="AY307" s="216" t="s">
        <v>138</v>
      </c>
      <c r="BK307" s="218">
        <f>SUM(BK308:BK309)</f>
        <v>0</v>
      </c>
    </row>
    <row r="308" s="1" customFormat="1" ht="25.5" customHeight="1">
      <c r="B308" s="46"/>
      <c r="C308" s="221" t="s">
        <v>524</v>
      </c>
      <c r="D308" s="221" t="s">
        <v>140</v>
      </c>
      <c r="E308" s="222" t="s">
        <v>525</v>
      </c>
      <c r="F308" s="223" t="s">
        <v>526</v>
      </c>
      <c r="G308" s="224" t="s">
        <v>307</v>
      </c>
      <c r="H308" s="225">
        <v>99.378</v>
      </c>
      <c r="I308" s="226"/>
      <c r="J308" s="227">
        <f>ROUND(I308*H308,2)</f>
        <v>0</v>
      </c>
      <c r="K308" s="223" t="s">
        <v>144</v>
      </c>
      <c r="L308" s="72"/>
      <c r="M308" s="228" t="s">
        <v>42</v>
      </c>
      <c r="N308" s="229" t="s">
        <v>48</v>
      </c>
      <c r="O308" s="47"/>
      <c r="P308" s="230">
        <f>O308*H308</f>
        <v>0</v>
      </c>
      <c r="Q308" s="230">
        <v>0</v>
      </c>
      <c r="R308" s="230">
        <f>Q308*H308</f>
        <v>0</v>
      </c>
      <c r="S308" s="230">
        <v>0</v>
      </c>
      <c r="T308" s="231">
        <f>S308*H308</f>
        <v>0</v>
      </c>
      <c r="AR308" s="24" t="s">
        <v>145</v>
      </c>
      <c r="AT308" s="24" t="s">
        <v>140</v>
      </c>
      <c r="AU308" s="24" t="s">
        <v>23</v>
      </c>
      <c r="AY308" s="24" t="s">
        <v>138</v>
      </c>
      <c r="BE308" s="232">
        <f>IF(N308="základní",J308,0)</f>
        <v>0</v>
      </c>
      <c r="BF308" s="232">
        <f>IF(N308="snížená",J308,0)</f>
        <v>0</v>
      </c>
      <c r="BG308" s="232">
        <f>IF(N308="zákl. přenesená",J308,0)</f>
        <v>0</v>
      </c>
      <c r="BH308" s="232">
        <f>IF(N308="sníž. přenesená",J308,0)</f>
        <v>0</v>
      </c>
      <c r="BI308" s="232">
        <f>IF(N308="nulová",J308,0)</f>
        <v>0</v>
      </c>
      <c r="BJ308" s="24" t="s">
        <v>85</v>
      </c>
      <c r="BK308" s="232">
        <f>ROUND(I308*H308,2)</f>
        <v>0</v>
      </c>
      <c r="BL308" s="24" t="s">
        <v>145</v>
      </c>
      <c r="BM308" s="24" t="s">
        <v>527</v>
      </c>
    </row>
    <row r="309" s="1" customFormat="1">
      <c r="B309" s="46"/>
      <c r="C309" s="74"/>
      <c r="D309" s="233" t="s">
        <v>147</v>
      </c>
      <c r="E309" s="74"/>
      <c r="F309" s="234" t="s">
        <v>528</v>
      </c>
      <c r="G309" s="74"/>
      <c r="H309" s="74"/>
      <c r="I309" s="191"/>
      <c r="J309" s="74"/>
      <c r="K309" s="74"/>
      <c r="L309" s="72"/>
      <c r="M309" s="289"/>
      <c r="N309" s="290"/>
      <c r="O309" s="290"/>
      <c r="P309" s="290"/>
      <c r="Q309" s="290"/>
      <c r="R309" s="290"/>
      <c r="S309" s="290"/>
      <c r="T309" s="291"/>
      <c r="AT309" s="24" t="s">
        <v>147</v>
      </c>
      <c r="AU309" s="24" t="s">
        <v>23</v>
      </c>
    </row>
    <row r="310" s="1" customFormat="1" ht="6.96" customHeight="1">
      <c r="B310" s="67"/>
      <c r="C310" s="68"/>
      <c r="D310" s="68"/>
      <c r="E310" s="68"/>
      <c r="F310" s="68"/>
      <c r="G310" s="68"/>
      <c r="H310" s="68"/>
      <c r="I310" s="166"/>
      <c r="J310" s="68"/>
      <c r="K310" s="68"/>
      <c r="L310" s="72"/>
    </row>
  </sheetData>
  <sheetProtection sheet="1" autoFilter="0" formatColumns="0" formatRows="0" objects="1" scenarios="1" spinCount="100000" saltValue="ykPCtGv+c6DdjI09w0bLGqrCNi/SPek0sAcYus9HX7Yk/KUJ0Zhuii3H5bht413gL4V8ND4vmG0OwBXtv4lbNA==" hashValue="ioWJ+LYGyHJEbjwkVMPN4J6YBo000A7jHSAgp0dFAkLo8qv86VyJY+MyDMU/xBWznCC9IJlq217msOLOZcXNig==" algorithmName="SHA-512" password="CC35"/>
  <autoFilter ref="C84:K309"/>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100</v>
      </c>
      <c r="G1" s="139" t="s">
        <v>101</v>
      </c>
      <c r="H1" s="139"/>
      <c r="I1" s="140"/>
      <c r="J1" s="139" t="s">
        <v>102</v>
      </c>
      <c r="K1" s="138" t="s">
        <v>103</v>
      </c>
      <c r="L1" s="139" t="s">
        <v>104</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89</v>
      </c>
    </row>
    <row r="3" ht="6.96" customHeight="1">
      <c r="B3" s="25"/>
      <c r="C3" s="26"/>
      <c r="D3" s="26"/>
      <c r="E3" s="26"/>
      <c r="F3" s="26"/>
      <c r="G3" s="26"/>
      <c r="H3" s="26"/>
      <c r="I3" s="141"/>
      <c r="J3" s="26"/>
      <c r="K3" s="27"/>
      <c r="AT3" s="24" t="s">
        <v>23</v>
      </c>
    </row>
    <row r="4" ht="36.96" customHeight="1">
      <c r="B4" s="28"/>
      <c r="C4" s="29"/>
      <c r="D4" s="30" t="s">
        <v>105</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ETAPA 1.-OPATŘENÍ PRO LIKVIDACI SRÁŽKOVÝCH VOD - HORNÍ OLDŘICHOV</v>
      </c>
      <c r="F7" s="40"/>
      <c r="G7" s="40"/>
      <c r="H7" s="40"/>
      <c r="I7" s="142"/>
      <c r="J7" s="29"/>
      <c r="K7" s="31"/>
    </row>
    <row r="8" s="1" customFormat="1">
      <c r="B8" s="46"/>
      <c r="C8" s="47"/>
      <c r="D8" s="40" t="s">
        <v>106</v>
      </c>
      <c r="E8" s="47"/>
      <c r="F8" s="47"/>
      <c r="G8" s="47"/>
      <c r="H8" s="47"/>
      <c r="I8" s="144"/>
      <c r="J8" s="47"/>
      <c r="K8" s="51"/>
    </row>
    <row r="9" s="1" customFormat="1" ht="36.96" customHeight="1">
      <c r="B9" s="46"/>
      <c r="C9" s="47"/>
      <c r="D9" s="47"/>
      <c r="E9" s="145" t="s">
        <v>529</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42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ROUND(J85,2)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ROUND(SUM(BE85:BE407), 2)</f>
        <v>0</v>
      </c>
      <c r="G30" s="47"/>
      <c r="H30" s="47"/>
      <c r="I30" s="158">
        <v>0.20999999999999999</v>
      </c>
      <c r="J30" s="157">
        <f>ROUND(ROUND((SUM(BE85:BE407)), 2)*I30, 2)</f>
        <v>0</v>
      </c>
      <c r="K30" s="51"/>
    </row>
    <row r="31" s="1" customFormat="1" ht="14.4" customHeight="1">
      <c r="B31" s="46"/>
      <c r="C31" s="47"/>
      <c r="D31" s="47"/>
      <c r="E31" s="55" t="s">
        <v>49</v>
      </c>
      <c r="F31" s="157">
        <f>ROUND(SUM(BF85:BF407), 2)</f>
        <v>0</v>
      </c>
      <c r="G31" s="47"/>
      <c r="H31" s="47"/>
      <c r="I31" s="158">
        <v>0.14999999999999999</v>
      </c>
      <c r="J31" s="157">
        <f>ROUND(ROUND((SUM(BF85:BF407)), 2)*I31, 2)</f>
        <v>0</v>
      </c>
      <c r="K31" s="51"/>
    </row>
    <row r="32" hidden="1" s="1" customFormat="1" ht="14.4" customHeight="1">
      <c r="B32" s="46"/>
      <c r="C32" s="47"/>
      <c r="D32" s="47"/>
      <c r="E32" s="55" t="s">
        <v>50</v>
      </c>
      <c r="F32" s="157">
        <f>ROUND(SUM(BG85:BG407), 2)</f>
        <v>0</v>
      </c>
      <c r="G32" s="47"/>
      <c r="H32" s="47"/>
      <c r="I32" s="158">
        <v>0.20999999999999999</v>
      </c>
      <c r="J32" s="157">
        <v>0</v>
      </c>
      <c r="K32" s="51"/>
    </row>
    <row r="33" hidden="1" s="1" customFormat="1" ht="14.4" customHeight="1">
      <c r="B33" s="46"/>
      <c r="C33" s="47"/>
      <c r="D33" s="47"/>
      <c r="E33" s="55" t="s">
        <v>51</v>
      </c>
      <c r="F33" s="157">
        <f>ROUND(SUM(BH85:BH407), 2)</f>
        <v>0</v>
      </c>
      <c r="G33" s="47"/>
      <c r="H33" s="47"/>
      <c r="I33" s="158">
        <v>0.14999999999999999</v>
      </c>
      <c r="J33" s="157">
        <v>0</v>
      </c>
      <c r="K33" s="51"/>
    </row>
    <row r="34" hidden="1" s="1" customFormat="1" ht="14.4" customHeight="1">
      <c r="B34" s="46"/>
      <c r="C34" s="47"/>
      <c r="D34" s="47"/>
      <c r="E34" s="55" t="s">
        <v>52</v>
      </c>
      <c r="F34" s="157">
        <f>ROUND(SUM(BI85:BI407),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108</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ETAPA 1.-OPATŘENÍ PRO LIKVIDACI SRÁŽKOVÝCH VOD - HORNÍ OLDŘICHOV</v>
      </c>
      <c r="F45" s="40"/>
      <c r="G45" s="40"/>
      <c r="H45" s="40"/>
      <c r="I45" s="144"/>
      <c r="J45" s="47"/>
      <c r="K45" s="51"/>
    </row>
    <row r="46" s="1" customFormat="1" ht="14.4" customHeight="1">
      <c r="B46" s="46"/>
      <c r="C46" s="40" t="s">
        <v>106</v>
      </c>
      <c r="D46" s="47"/>
      <c r="E46" s="47"/>
      <c r="F46" s="47"/>
      <c r="G46" s="47"/>
      <c r="H46" s="47"/>
      <c r="I46" s="144"/>
      <c r="J46" s="47"/>
      <c r="K46" s="51"/>
    </row>
    <row r="47" s="1" customFormat="1" ht="17.25" customHeight="1">
      <c r="B47" s="46"/>
      <c r="C47" s="47"/>
      <c r="D47" s="47"/>
      <c r="E47" s="145" t="str">
        <f>E9</f>
        <v>02 - SO 4.6 - Dešťová stoka F</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 xml:space="preserve"> </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Děčín, Mírové nám. 1175/5, 40538</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109</v>
      </c>
      <c r="D54" s="159"/>
      <c r="E54" s="159"/>
      <c r="F54" s="159"/>
      <c r="G54" s="159"/>
      <c r="H54" s="159"/>
      <c r="I54" s="173"/>
      <c r="J54" s="174" t="s">
        <v>110</v>
      </c>
      <c r="K54" s="175"/>
    </row>
    <row r="55" s="1" customFormat="1" ht="10.32" customHeight="1">
      <c r="B55" s="46"/>
      <c r="C55" s="47"/>
      <c r="D55" s="47"/>
      <c r="E55" s="47"/>
      <c r="F55" s="47"/>
      <c r="G55" s="47"/>
      <c r="H55" s="47"/>
      <c r="I55" s="144"/>
      <c r="J55" s="47"/>
      <c r="K55" s="51"/>
    </row>
    <row r="56" s="1" customFormat="1" ht="29.28" customHeight="1">
      <c r="B56" s="46"/>
      <c r="C56" s="176" t="s">
        <v>111</v>
      </c>
      <c r="D56" s="47"/>
      <c r="E56" s="47"/>
      <c r="F56" s="47"/>
      <c r="G56" s="47"/>
      <c r="H56" s="47"/>
      <c r="I56" s="144"/>
      <c r="J56" s="155">
        <f>J85</f>
        <v>0</v>
      </c>
      <c r="K56" s="51"/>
      <c r="AU56" s="24" t="s">
        <v>112</v>
      </c>
    </row>
    <row r="57" s="7" customFormat="1" ht="24.96" customHeight="1">
      <c r="B57" s="177"/>
      <c r="C57" s="178"/>
      <c r="D57" s="179" t="s">
        <v>113</v>
      </c>
      <c r="E57" s="180"/>
      <c r="F57" s="180"/>
      <c r="G57" s="180"/>
      <c r="H57" s="180"/>
      <c r="I57" s="181"/>
      <c r="J57" s="182">
        <f>J86</f>
        <v>0</v>
      </c>
      <c r="K57" s="183"/>
    </row>
    <row r="58" s="8" customFormat="1" ht="19.92" customHeight="1">
      <c r="B58" s="184"/>
      <c r="C58" s="185"/>
      <c r="D58" s="186" t="s">
        <v>114</v>
      </c>
      <c r="E58" s="187"/>
      <c r="F58" s="187"/>
      <c r="G58" s="187"/>
      <c r="H58" s="187"/>
      <c r="I58" s="188"/>
      <c r="J58" s="189">
        <f>J87</f>
        <v>0</v>
      </c>
      <c r="K58" s="190"/>
    </row>
    <row r="59" s="8" customFormat="1" ht="19.92" customHeight="1">
      <c r="B59" s="184"/>
      <c r="C59" s="185"/>
      <c r="D59" s="186" t="s">
        <v>115</v>
      </c>
      <c r="E59" s="187"/>
      <c r="F59" s="187"/>
      <c r="G59" s="187"/>
      <c r="H59" s="187"/>
      <c r="I59" s="188"/>
      <c r="J59" s="189">
        <f>J301</f>
        <v>0</v>
      </c>
      <c r="K59" s="190"/>
    </row>
    <row r="60" s="8" customFormat="1" ht="19.92" customHeight="1">
      <c r="B60" s="184"/>
      <c r="C60" s="185"/>
      <c r="D60" s="186" t="s">
        <v>116</v>
      </c>
      <c r="E60" s="187"/>
      <c r="F60" s="187"/>
      <c r="G60" s="187"/>
      <c r="H60" s="187"/>
      <c r="I60" s="188"/>
      <c r="J60" s="189">
        <f>J306</f>
        <v>0</v>
      </c>
      <c r="K60" s="190"/>
    </row>
    <row r="61" s="8" customFormat="1" ht="19.92" customHeight="1">
      <c r="B61" s="184"/>
      <c r="C61" s="185"/>
      <c r="D61" s="186" t="s">
        <v>117</v>
      </c>
      <c r="E61" s="187"/>
      <c r="F61" s="187"/>
      <c r="G61" s="187"/>
      <c r="H61" s="187"/>
      <c r="I61" s="188"/>
      <c r="J61" s="189">
        <f>J311</f>
        <v>0</v>
      </c>
      <c r="K61" s="190"/>
    </row>
    <row r="62" s="8" customFormat="1" ht="19.92" customHeight="1">
      <c r="B62" s="184"/>
      <c r="C62" s="185"/>
      <c r="D62" s="186" t="s">
        <v>119</v>
      </c>
      <c r="E62" s="187"/>
      <c r="F62" s="187"/>
      <c r="G62" s="187"/>
      <c r="H62" s="187"/>
      <c r="I62" s="188"/>
      <c r="J62" s="189">
        <f>J334</f>
        <v>0</v>
      </c>
      <c r="K62" s="190"/>
    </row>
    <row r="63" s="8" customFormat="1" ht="19.92" customHeight="1">
      <c r="B63" s="184"/>
      <c r="C63" s="185"/>
      <c r="D63" s="186" t="s">
        <v>121</v>
      </c>
      <c r="E63" s="187"/>
      <c r="F63" s="187"/>
      <c r="G63" s="187"/>
      <c r="H63" s="187"/>
      <c r="I63" s="188"/>
      <c r="J63" s="189">
        <f>J401</f>
        <v>0</v>
      </c>
      <c r="K63" s="190"/>
    </row>
    <row r="64" s="7" customFormat="1" ht="24.96" customHeight="1">
      <c r="B64" s="177"/>
      <c r="C64" s="178"/>
      <c r="D64" s="179" t="s">
        <v>530</v>
      </c>
      <c r="E64" s="180"/>
      <c r="F64" s="180"/>
      <c r="G64" s="180"/>
      <c r="H64" s="180"/>
      <c r="I64" s="181"/>
      <c r="J64" s="182">
        <f>J404</f>
        <v>0</v>
      </c>
      <c r="K64" s="183"/>
    </row>
    <row r="65" s="8" customFormat="1" ht="19.92" customHeight="1">
      <c r="B65" s="184"/>
      <c r="C65" s="185"/>
      <c r="D65" s="186" t="s">
        <v>531</v>
      </c>
      <c r="E65" s="187"/>
      <c r="F65" s="187"/>
      <c r="G65" s="187"/>
      <c r="H65" s="187"/>
      <c r="I65" s="188"/>
      <c r="J65" s="189">
        <f>J405</f>
        <v>0</v>
      </c>
      <c r="K65" s="190"/>
    </row>
    <row r="66" s="1" customFormat="1" ht="21.84" customHeight="1">
      <c r="B66" s="46"/>
      <c r="C66" s="47"/>
      <c r="D66" s="47"/>
      <c r="E66" s="47"/>
      <c r="F66" s="47"/>
      <c r="G66" s="47"/>
      <c r="H66" s="47"/>
      <c r="I66" s="144"/>
      <c r="J66" s="47"/>
      <c r="K66" s="51"/>
    </row>
    <row r="67" s="1" customFormat="1" ht="6.96" customHeight="1">
      <c r="B67" s="67"/>
      <c r="C67" s="68"/>
      <c r="D67" s="68"/>
      <c r="E67" s="68"/>
      <c r="F67" s="68"/>
      <c r="G67" s="68"/>
      <c r="H67" s="68"/>
      <c r="I67" s="166"/>
      <c r="J67" s="68"/>
      <c r="K67" s="69"/>
    </row>
    <row r="71" s="1" customFormat="1" ht="6.96" customHeight="1">
      <c r="B71" s="70"/>
      <c r="C71" s="71"/>
      <c r="D71" s="71"/>
      <c r="E71" s="71"/>
      <c r="F71" s="71"/>
      <c r="G71" s="71"/>
      <c r="H71" s="71"/>
      <c r="I71" s="169"/>
      <c r="J71" s="71"/>
      <c r="K71" s="71"/>
      <c r="L71" s="72"/>
    </row>
    <row r="72" s="1" customFormat="1" ht="36.96" customHeight="1">
      <c r="B72" s="46"/>
      <c r="C72" s="73" t="s">
        <v>122</v>
      </c>
      <c r="D72" s="74"/>
      <c r="E72" s="74"/>
      <c r="F72" s="74"/>
      <c r="G72" s="74"/>
      <c r="H72" s="74"/>
      <c r="I72" s="191"/>
      <c r="J72" s="74"/>
      <c r="K72" s="74"/>
      <c r="L72" s="72"/>
    </row>
    <row r="73" s="1" customFormat="1" ht="6.96" customHeight="1">
      <c r="B73" s="46"/>
      <c r="C73" s="74"/>
      <c r="D73" s="74"/>
      <c r="E73" s="74"/>
      <c r="F73" s="74"/>
      <c r="G73" s="74"/>
      <c r="H73" s="74"/>
      <c r="I73" s="191"/>
      <c r="J73" s="74"/>
      <c r="K73" s="74"/>
      <c r="L73" s="72"/>
    </row>
    <row r="74" s="1" customFormat="1" ht="14.4" customHeight="1">
      <c r="B74" s="46"/>
      <c r="C74" s="76" t="s">
        <v>18</v>
      </c>
      <c r="D74" s="74"/>
      <c r="E74" s="74"/>
      <c r="F74" s="74"/>
      <c r="G74" s="74"/>
      <c r="H74" s="74"/>
      <c r="I74" s="191"/>
      <c r="J74" s="74"/>
      <c r="K74" s="74"/>
      <c r="L74" s="72"/>
    </row>
    <row r="75" s="1" customFormat="1" ht="16.5" customHeight="1">
      <c r="B75" s="46"/>
      <c r="C75" s="74"/>
      <c r="D75" s="74"/>
      <c r="E75" s="192" t="str">
        <f>E7</f>
        <v>ETAPA 1.-OPATŘENÍ PRO LIKVIDACI SRÁŽKOVÝCH VOD - HORNÍ OLDŘICHOV</v>
      </c>
      <c r="F75" s="76"/>
      <c r="G75" s="76"/>
      <c r="H75" s="76"/>
      <c r="I75" s="191"/>
      <c r="J75" s="74"/>
      <c r="K75" s="74"/>
      <c r="L75" s="72"/>
    </row>
    <row r="76" s="1" customFormat="1" ht="14.4" customHeight="1">
      <c r="B76" s="46"/>
      <c r="C76" s="76" t="s">
        <v>106</v>
      </c>
      <c r="D76" s="74"/>
      <c r="E76" s="74"/>
      <c r="F76" s="74"/>
      <c r="G76" s="74"/>
      <c r="H76" s="74"/>
      <c r="I76" s="191"/>
      <c r="J76" s="74"/>
      <c r="K76" s="74"/>
      <c r="L76" s="72"/>
    </row>
    <row r="77" s="1" customFormat="1" ht="17.25" customHeight="1">
      <c r="B77" s="46"/>
      <c r="C77" s="74"/>
      <c r="D77" s="74"/>
      <c r="E77" s="82" t="str">
        <f>E9</f>
        <v>02 - SO 4.6 - Dešťová stoka F</v>
      </c>
      <c r="F77" s="74"/>
      <c r="G77" s="74"/>
      <c r="H77" s="74"/>
      <c r="I77" s="191"/>
      <c r="J77" s="74"/>
      <c r="K77" s="74"/>
      <c r="L77" s="72"/>
    </row>
    <row r="78" s="1" customFormat="1" ht="6.96" customHeight="1">
      <c r="B78" s="46"/>
      <c r="C78" s="74"/>
      <c r="D78" s="74"/>
      <c r="E78" s="74"/>
      <c r="F78" s="74"/>
      <c r="G78" s="74"/>
      <c r="H78" s="74"/>
      <c r="I78" s="191"/>
      <c r="J78" s="74"/>
      <c r="K78" s="74"/>
      <c r="L78" s="72"/>
    </row>
    <row r="79" s="1" customFormat="1" ht="18" customHeight="1">
      <c r="B79" s="46"/>
      <c r="C79" s="76" t="s">
        <v>24</v>
      </c>
      <c r="D79" s="74"/>
      <c r="E79" s="74"/>
      <c r="F79" s="193" t="str">
        <f>F12</f>
        <v xml:space="preserve"> </v>
      </c>
      <c r="G79" s="74"/>
      <c r="H79" s="74"/>
      <c r="I79" s="194" t="s">
        <v>26</v>
      </c>
      <c r="J79" s="85" t="str">
        <f>IF(J12="","",J12)</f>
        <v>31. 7. 2018</v>
      </c>
      <c r="K79" s="74"/>
      <c r="L79" s="72"/>
    </row>
    <row r="80" s="1" customFormat="1" ht="6.96" customHeight="1">
      <c r="B80" s="46"/>
      <c r="C80" s="74"/>
      <c r="D80" s="74"/>
      <c r="E80" s="74"/>
      <c r="F80" s="74"/>
      <c r="G80" s="74"/>
      <c r="H80" s="74"/>
      <c r="I80" s="191"/>
      <c r="J80" s="74"/>
      <c r="K80" s="74"/>
      <c r="L80" s="72"/>
    </row>
    <row r="81" s="1" customFormat="1">
      <c r="B81" s="46"/>
      <c r="C81" s="76" t="s">
        <v>28</v>
      </c>
      <c r="D81" s="74"/>
      <c r="E81" s="74"/>
      <c r="F81" s="193" t="str">
        <f>E15</f>
        <v>Město Děčín, Mírové nám. 1175/5, 40538</v>
      </c>
      <c r="G81" s="74"/>
      <c r="H81" s="74"/>
      <c r="I81" s="194" t="s">
        <v>36</v>
      </c>
      <c r="J81" s="193" t="str">
        <f>E21</f>
        <v>Aquecon a.s., Čs.Legií 445/4, 41501 Teplice</v>
      </c>
      <c r="K81" s="74"/>
      <c r="L81" s="72"/>
    </row>
    <row r="82" s="1" customFormat="1" ht="14.4" customHeight="1">
      <c r="B82" s="46"/>
      <c r="C82" s="76" t="s">
        <v>34</v>
      </c>
      <c r="D82" s="74"/>
      <c r="E82" s="74"/>
      <c r="F82" s="193" t="str">
        <f>IF(E18="","",E18)</f>
        <v/>
      </c>
      <c r="G82" s="74"/>
      <c r="H82" s="74"/>
      <c r="I82" s="191"/>
      <c r="J82" s="74"/>
      <c r="K82" s="74"/>
      <c r="L82" s="72"/>
    </row>
    <row r="83" s="1" customFormat="1" ht="10.32" customHeight="1">
      <c r="B83" s="46"/>
      <c r="C83" s="74"/>
      <c r="D83" s="74"/>
      <c r="E83" s="74"/>
      <c r="F83" s="74"/>
      <c r="G83" s="74"/>
      <c r="H83" s="74"/>
      <c r="I83" s="191"/>
      <c r="J83" s="74"/>
      <c r="K83" s="74"/>
      <c r="L83" s="72"/>
    </row>
    <row r="84" s="9" customFormat="1" ht="29.28" customHeight="1">
      <c r="B84" s="195"/>
      <c r="C84" s="196" t="s">
        <v>123</v>
      </c>
      <c r="D84" s="197" t="s">
        <v>62</v>
      </c>
      <c r="E84" s="197" t="s">
        <v>58</v>
      </c>
      <c r="F84" s="197" t="s">
        <v>124</v>
      </c>
      <c r="G84" s="197" t="s">
        <v>125</v>
      </c>
      <c r="H84" s="197" t="s">
        <v>126</v>
      </c>
      <c r="I84" s="198" t="s">
        <v>127</v>
      </c>
      <c r="J84" s="197" t="s">
        <v>110</v>
      </c>
      <c r="K84" s="199" t="s">
        <v>128</v>
      </c>
      <c r="L84" s="200"/>
      <c r="M84" s="102" t="s">
        <v>129</v>
      </c>
      <c r="N84" s="103" t="s">
        <v>47</v>
      </c>
      <c r="O84" s="103" t="s">
        <v>130</v>
      </c>
      <c r="P84" s="103" t="s">
        <v>131</v>
      </c>
      <c r="Q84" s="103" t="s">
        <v>132</v>
      </c>
      <c r="R84" s="103" t="s">
        <v>133</v>
      </c>
      <c r="S84" s="103" t="s">
        <v>134</v>
      </c>
      <c r="T84" s="104" t="s">
        <v>135</v>
      </c>
    </row>
    <row r="85" s="1" customFormat="1" ht="29.28" customHeight="1">
      <c r="B85" s="46"/>
      <c r="C85" s="108" t="s">
        <v>111</v>
      </c>
      <c r="D85" s="74"/>
      <c r="E85" s="74"/>
      <c r="F85" s="74"/>
      <c r="G85" s="74"/>
      <c r="H85" s="74"/>
      <c r="I85" s="191"/>
      <c r="J85" s="201">
        <f>BK85</f>
        <v>0</v>
      </c>
      <c r="K85" s="74"/>
      <c r="L85" s="72"/>
      <c r="M85" s="105"/>
      <c r="N85" s="106"/>
      <c r="O85" s="106"/>
      <c r="P85" s="202">
        <f>P86+P404</f>
        <v>0</v>
      </c>
      <c r="Q85" s="106"/>
      <c r="R85" s="202">
        <f>R86+R404</f>
        <v>65.40247617</v>
      </c>
      <c r="S85" s="106"/>
      <c r="T85" s="203">
        <f>T86+T404</f>
        <v>0</v>
      </c>
      <c r="AT85" s="24" t="s">
        <v>76</v>
      </c>
      <c r="AU85" s="24" t="s">
        <v>112</v>
      </c>
      <c r="BK85" s="204">
        <f>BK86+BK404</f>
        <v>0</v>
      </c>
    </row>
    <row r="86" s="10" customFormat="1" ht="37.44001" customHeight="1">
      <c r="B86" s="205"/>
      <c r="C86" s="206"/>
      <c r="D86" s="207" t="s">
        <v>76</v>
      </c>
      <c r="E86" s="208" t="s">
        <v>136</v>
      </c>
      <c r="F86" s="208" t="s">
        <v>137</v>
      </c>
      <c r="G86" s="206"/>
      <c r="H86" s="206"/>
      <c r="I86" s="209"/>
      <c r="J86" s="210">
        <f>BK86</f>
        <v>0</v>
      </c>
      <c r="K86" s="206"/>
      <c r="L86" s="211"/>
      <c r="M86" s="212"/>
      <c r="N86" s="213"/>
      <c r="O86" s="213"/>
      <c r="P86" s="214">
        <f>P87+P301+P306+P311+P334+P401</f>
        <v>0</v>
      </c>
      <c r="Q86" s="213"/>
      <c r="R86" s="214">
        <f>R87+R301+R306+R311+R334+R401</f>
        <v>65.333836169999998</v>
      </c>
      <c r="S86" s="213"/>
      <c r="T86" s="215">
        <f>T87+T301+T306+T311+T334+T401</f>
        <v>0</v>
      </c>
      <c r="AR86" s="216" t="s">
        <v>85</v>
      </c>
      <c r="AT86" s="217" t="s">
        <v>76</v>
      </c>
      <c r="AU86" s="217" t="s">
        <v>77</v>
      </c>
      <c r="AY86" s="216" t="s">
        <v>138</v>
      </c>
      <c r="BK86" s="218">
        <f>BK87+BK301+BK306+BK311+BK334+BK401</f>
        <v>0</v>
      </c>
    </row>
    <row r="87" s="10" customFormat="1" ht="19.92" customHeight="1">
      <c r="B87" s="205"/>
      <c r="C87" s="206"/>
      <c r="D87" s="207" t="s">
        <v>76</v>
      </c>
      <c r="E87" s="219" t="s">
        <v>85</v>
      </c>
      <c r="F87" s="219" t="s">
        <v>139</v>
      </c>
      <c r="G87" s="206"/>
      <c r="H87" s="206"/>
      <c r="I87" s="209"/>
      <c r="J87" s="220">
        <f>BK87</f>
        <v>0</v>
      </c>
      <c r="K87" s="206"/>
      <c r="L87" s="211"/>
      <c r="M87" s="212"/>
      <c r="N87" s="213"/>
      <c r="O87" s="213"/>
      <c r="P87" s="214">
        <f>SUM(P88:P300)</f>
        <v>0</v>
      </c>
      <c r="Q87" s="213"/>
      <c r="R87" s="214">
        <f>SUM(R88:R300)</f>
        <v>5.3771619300000006</v>
      </c>
      <c r="S87" s="213"/>
      <c r="T87" s="215">
        <f>SUM(T88:T300)</f>
        <v>0</v>
      </c>
      <c r="AR87" s="216" t="s">
        <v>85</v>
      </c>
      <c r="AT87" s="217" t="s">
        <v>76</v>
      </c>
      <c r="AU87" s="217" t="s">
        <v>85</v>
      </c>
      <c r="AY87" s="216" t="s">
        <v>138</v>
      </c>
      <c r="BK87" s="218">
        <f>SUM(BK88:BK300)</f>
        <v>0</v>
      </c>
    </row>
    <row r="88" s="1" customFormat="1" ht="25.5" customHeight="1">
      <c r="B88" s="46"/>
      <c r="C88" s="221" t="s">
        <v>85</v>
      </c>
      <c r="D88" s="221" t="s">
        <v>140</v>
      </c>
      <c r="E88" s="222" t="s">
        <v>532</v>
      </c>
      <c r="F88" s="223" t="s">
        <v>533</v>
      </c>
      <c r="G88" s="224" t="s">
        <v>143</v>
      </c>
      <c r="H88" s="225">
        <v>225</v>
      </c>
      <c r="I88" s="226"/>
      <c r="J88" s="227">
        <f>ROUND(I88*H88,2)</f>
        <v>0</v>
      </c>
      <c r="K88" s="223" t="s">
        <v>144</v>
      </c>
      <c r="L88" s="72"/>
      <c r="M88" s="228" t="s">
        <v>42</v>
      </c>
      <c r="N88" s="229" t="s">
        <v>48</v>
      </c>
      <c r="O88" s="47"/>
      <c r="P88" s="230">
        <f>O88*H88</f>
        <v>0</v>
      </c>
      <c r="Q88" s="230">
        <v>0</v>
      </c>
      <c r="R88" s="230">
        <f>Q88*H88</f>
        <v>0</v>
      </c>
      <c r="S88" s="230">
        <v>0</v>
      </c>
      <c r="T88" s="231">
        <f>S88*H88</f>
        <v>0</v>
      </c>
      <c r="AR88" s="24" t="s">
        <v>145</v>
      </c>
      <c r="AT88" s="24" t="s">
        <v>140</v>
      </c>
      <c r="AU88" s="24" t="s">
        <v>23</v>
      </c>
      <c r="AY88" s="24" t="s">
        <v>138</v>
      </c>
      <c r="BE88" s="232">
        <f>IF(N88="základní",J88,0)</f>
        <v>0</v>
      </c>
      <c r="BF88" s="232">
        <f>IF(N88="snížená",J88,0)</f>
        <v>0</v>
      </c>
      <c r="BG88" s="232">
        <f>IF(N88="zákl. přenesená",J88,0)</f>
        <v>0</v>
      </c>
      <c r="BH88" s="232">
        <f>IF(N88="sníž. přenesená",J88,0)</f>
        <v>0</v>
      </c>
      <c r="BI88" s="232">
        <f>IF(N88="nulová",J88,0)</f>
        <v>0</v>
      </c>
      <c r="BJ88" s="24" t="s">
        <v>85</v>
      </c>
      <c r="BK88" s="232">
        <f>ROUND(I88*H88,2)</f>
        <v>0</v>
      </c>
      <c r="BL88" s="24" t="s">
        <v>145</v>
      </c>
      <c r="BM88" s="24" t="s">
        <v>534</v>
      </c>
    </row>
    <row r="89" s="1" customFormat="1">
      <c r="B89" s="46"/>
      <c r="C89" s="74"/>
      <c r="D89" s="233" t="s">
        <v>147</v>
      </c>
      <c r="E89" s="74"/>
      <c r="F89" s="234" t="s">
        <v>535</v>
      </c>
      <c r="G89" s="74"/>
      <c r="H89" s="74"/>
      <c r="I89" s="191"/>
      <c r="J89" s="74"/>
      <c r="K89" s="74"/>
      <c r="L89" s="72"/>
      <c r="M89" s="235"/>
      <c r="N89" s="47"/>
      <c r="O89" s="47"/>
      <c r="P89" s="47"/>
      <c r="Q89" s="47"/>
      <c r="R89" s="47"/>
      <c r="S89" s="47"/>
      <c r="T89" s="95"/>
      <c r="AT89" s="24" t="s">
        <v>147</v>
      </c>
      <c r="AU89" s="24" t="s">
        <v>23</v>
      </c>
    </row>
    <row r="90" s="11" customFormat="1">
      <c r="B90" s="236"/>
      <c r="C90" s="237"/>
      <c r="D90" s="233" t="s">
        <v>149</v>
      </c>
      <c r="E90" s="238" t="s">
        <v>42</v>
      </c>
      <c r="F90" s="239" t="s">
        <v>536</v>
      </c>
      <c r="G90" s="237"/>
      <c r="H90" s="240">
        <v>25</v>
      </c>
      <c r="I90" s="241"/>
      <c r="J90" s="237"/>
      <c r="K90" s="237"/>
      <c r="L90" s="242"/>
      <c r="M90" s="243"/>
      <c r="N90" s="244"/>
      <c r="O90" s="244"/>
      <c r="P90" s="244"/>
      <c r="Q90" s="244"/>
      <c r="R90" s="244"/>
      <c r="S90" s="244"/>
      <c r="T90" s="245"/>
      <c r="AT90" s="246" t="s">
        <v>149</v>
      </c>
      <c r="AU90" s="246" t="s">
        <v>23</v>
      </c>
      <c r="AV90" s="11" t="s">
        <v>23</v>
      </c>
      <c r="AW90" s="11" t="s">
        <v>40</v>
      </c>
      <c r="AX90" s="11" t="s">
        <v>77</v>
      </c>
      <c r="AY90" s="246" t="s">
        <v>138</v>
      </c>
    </row>
    <row r="91" s="11" customFormat="1">
      <c r="B91" s="236"/>
      <c r="C91" s="237"/>
      <c r="D91" s="233" t="s">
        <v>149</v>
      </c>
      <c r="E91" s="238" t="s">
        <v>42</v>
      </c>
      <c r="F91" s="239" t="s">
        <v>537</v>
      </c>
      <c r="G91" s="237"/>
      <c r="H91" s="240">
        <v>200</v>
      </c>
      <c r="I91" s="241"/>
      <c r="J91" s="237"/>
      <c r="K91" s="237"/>
      <c r="L91" s="242"/>
      <c r="M91" s="243"/>
      <c r="N91" s="244"/>
      <c r="O91" s="244"/>
      <c r="P91" s="244"/>
      <c r="Q91" s="244"/>
      <c r="R91" s="244"/>
      <c r="S91" s="244"/>
      <c r="T91" s="245"/>
      <c r="AT91" s="246" t="s">
        <v>149</v>
      </c>
      <c r="AU91" s="246" t="s">
        <v>23</v>
      </c>
      <c r="AV91" s="11" t="s">
        <v>23</v>
      </c>
      <c r="AW91" s="11" t="s">
        <v>40</v>
      </c>
      <c r="AX91" s="11" t="s">
        <v>77</v>
      </c>
      <c r="AY91" s="246" t="s">
        <v>138</v>
      </c>
    </row>
    <row r="92" s="12" customFormat="1">
      <c r="B92" s="247"/>
      <c r="C92" s="248"/>
      <c r="D92" s="233" t="s">
        <v>149</v>
      </c>
      <c r="E92" s="249" t="s">
        <v>42</v>
      </c>
      <c r="F92" s="250" t="s">
        <v>151</v>
      </c>
      <c r="G92" s="248"/>
      <c r="H92" s="251">
        <v>225</v>
      </c>
      <c r="I92" s="252"/>
      <c r="J92" s="248"/>
      <c r="K92" s="248"/>
      <c r="L92" s="253"/>
      <c r="M92" s="254"/>
      <c r="N92" s="255"/>
      <c r="O92" s="255"/>
      <c r="P92" s="255"/>
      <c r="Q92" s="255"/>
      <c r="R92" s="255"/>
      <c r="S92" s="255"/>
      <c r="T92" s="256"/>
      <c r="AT92" s="257" t="s">
        <v>149</v>
      </c>
      <c r="AU92" s="257" t="s">
        <v>23</v>
      </c>
      <c r="AV92" s="12" t="s">
        <v>145</v>
      </c>
      <c r="AW92" s="12" t="s">
        <v>40</v>
      </c>
      <c r="AX92" s="12" t="s">
        <v>85</v>
      </c>
      <c r="AY92" s="257" t="s">
        <v>138</v>
      </c>
    </row>
    <row r="93" s="1" customFormat="1" ht="25.5" customHeight="1">
      <c r="B93" s="46"/>
      <c r="C93" s="221" t="s">
        <v>23</v>
      </c>
      <c r="D93" s="221" t="s">
        <v>140</v>
      </c>
      <c r="E93" s="222" t="s">
        <v>538</v>
      </c>
      <c r="F93" s="223" t="s">
        <v>539</v>
      </c>
      <c r="G93" s="224" t="s">
        <v>143</v>
      </c>
      <c r="H93" s="225">
        <v>225</v>
      </c>
      <c r="I93" s="226"/>
      <c r="J93" s="227">
        <f>ROUND(I93*H93,2)</f>
        <v>0</v>
      </c>
      <c r="K93" s="223" t="s">
        <v>144</v>
      </c>
      <c r="L93" s="72"/>
      <c r="M93" s="228" t="s">
        <v>42</v>
      </c>
      <c r="N93" s="229" t="s">
        <v>48</v>
      </c>
      <c r="O93" s="47"/>
      <c r="P93" s="230">
        <f>O93*H93</f>
        <v>0</v>
      </c>
      <c r="Q93" s="230">
        <v>0.00018000000000000001</v>
      </c>
      <c r="R93" s="230">
        <f>Q93*H93</f>
        <v>0.040500000000000001</v>
      </c>
      <c r="S93" s="230">
        <v>0</v>
      </c>
      <c r="T93" s="231">
        <f>S93*H93</f>
        <v>0</v>
      </c>
      <c r="AR93" s="24" t="s">
        <v>145</v>
      </c>
      <c r="AT93" s="24" t="s">
        <v>140</v>
      </c>
      <c r="AU93" s="24" t="s">
        <v>23</v>
      </c>
      <c r="AY93" s="24" t="s">
        <v>138</v>
      </c>
      <c r="BE93" s="232">
        <f>IF(N93="základní",J93,0)</f>
        <v>0</v>
      </c>
      <c r="BF93" s="232">
        <f>IF(N93="snížená",J93,0)</f>
        <v>0</v>
      </c>
      <c r="BG93" s="232">
        <f>IF(N93="zákl. přenesená",J93,0)</f>
        <v>0</v>
      </c>
      <c r="BH93" s="232">
        <f>IF(N93="sníž. přenesená",J93,0)</f>
        <v>0</v>
      </c>
      <c r="BI93" s="232">
        <f>IF(N93="nulová",J93,0)</f>
        <v>0</v>
      </c>
      <c r="BJ93" s="24" t="s">
        <v>85</v>
      </c>
      <c r="BK93" s="232">
        <f>ROUND(I93*H93,2)</f>
        <v>0</v>
      </c>
      <c r="BL93" s="24" t="s">
        <v>145</v>
      </c>
      <c r="BM93" s="24" t="s">
        <v>540</v>
      </c>
    </row>
    <row r="94" s="1" customFormat="1">
      <c r="B94" s="46"/>
      <c r="C94" s="74"/>
      <c r="D94" s="233" t="s">
        <v>147</v>
      </c>
      <c r="E94" s="74"/>
      <c r="F94" s="234" t="s">
        <v>541</v>
      </c>
      <c r="G94" s="74"/>
      <c r="H94" s="74"/>
      <c r="I94" s="191"/>
      <c r="J94" s="74"/>
      <c r="K94" s="74"/>
      <c r="L94" s="72"/>
      <c r="M94" s="235"/>
      <c r="N94" s="47"/>
      <c r="O94" s="47"/>
      <c r="P94" s="47"/>
      <c r="Q94" s="47"/>
      <c r="R94" s="47"/>
      <c r="S94" s="47"/>
      <c r="T94" s="95"/>
      <c r="AT94" s="24" t="s">
        <v>147</v>
      </c>
      <c r="AU94" s="24" t="s">
        <v>23</v>
      </c>
    </row>
    <row r="95" s="1" customFormat="1" ht="25.5" customHeight="1">
      <c r="B95" s="46"/>
      <c r="C95" s="221" t="s">
        <v>157</v>
      </c>
      <c r="D95" s="221" t="s">
        <v>140</v>
      </c>
      <c r="E95" s="222" t="s">
        <v>542</v>
      </c>
      <c r="F95" s="223" t="s">
        <v>543</v>
      </c>
      <c r="G95" s="224" t="s">
        <v>182</v>
      </c>
      <c r="H95" s="225">
        <v>16</v>
      </c>
      <c r="I95" s="226"/>
      <c r="J95" s="227">
        <f>ROUND(I95*H95,2)</f>
        <v>0</v>
      </c>
      <c r="K95" s="223" t="s">
        <v>144</v>
      </c>
      <c r="L95" s="72"/>
      <c r="M95" s="228" t="s">
        <v>42</v>
      </c>
      <c r="N95" s="229" t="s">
        <v>48</v>
      </c>
      <c r="O95" s="47"/>
      <c r="P95" s="230">
        <f>O95*H95</f>
        <v>0</v>
      </c>
      <c r="Q95" s="230">
        <v>0</v>
      </c>
      <c r="R95" s="230">
        <f>Q95*H95</f>
        <v>0</v>
      </c>
      <c r="S95" s="230">
        <v>0</v>
      </c>
      <c r="T95" s="231">
        <f>S95*H95</f>
        <v>0</v>
      </c>
      <c r="AR95" s="24" t="s">
        <v>145</v>
      </c>
      <c r="AT95" s="24" t="s">
        <v>140</v>
      </c>
      <c r="AU95" s="24" t="s">
        <v>23</v>
      </c>
      <c r="AY95" s="24" t="s">
        <v>138</v>
      </c>
      <c r="BE95" s="232">
        <f>IF(N95="základní",J95,0)</f>
        <v>0</v>
      </c>
      <c r="BF95" s="232">
        <f>IF(N95="snížená",J95,0)</f>
        <v>0</v>
      </c>
      <c r="BG95" s="232">
        <f>IF(N95="zákl. přenesená",J95,0)</f>
        <v>0</v>
      </c>
      <c r="BH95" s="232">
        <f>IF(N95="sníž. přenesená",J95,0)</f>
        <v>0</v>
      </c>
      <c r="BI95" s="232">
        <f>IF(N95="nulová",J95,0)</f>
        <v>0</v>
      </c>
      <c r="BJ95" s="24" t="s">
        <v>85</v>
      </c>
      <c r="BK95" s="232">
        <f>ROUND(I95*H95,2)</f>
        <v>0</v>
      </c>
      <c r="BL95" s="24" t="s">
        <v>145</v>
      </c>
      <c r="BM95" s="24" t="s">
        <v>544</v>
      </c>
    </row>
    <row r="96" s="1" customFormat="1">
      <c r="B96" s="46"/>
      <c r="C96" s="74"/>
      <c r="D96" s="233" t="s">
        <v>147</v>
      </c>
      <c r="E96" s="74"/>
      <c r="F96" s="234" t="s">
        <v>545</v>
      </c>
      <c r="G96" s="74"/>
      <c r="H96" s="74"/>
      <c r="I96" s="191"/>
      <c r="J96" s="74"/>
      <c r="K96" s="74"/>
      <c r="L96" s="72"/>
      <c r="M96" s="235"/>
      <c r="N96" s="47"/>
      <c r="O96" s="47"/>
      <c r="P96" s="47"/>
      <c r="Q96" s="47"/>
      <c r="R96" s="47"/>
      <c r="S96" s="47"/>
      <c r="T96" s="95"/>
      <c r="AT96" s="24" t="s">
        <v>147</v>
      </c>
      <c r="AU96" s="24" t="s">
        <v>23</v>
      </c>
    </row>
    <row r="97" s="14" customFormat="1">
      <c r="B97" s="269"/>
      <c r="C97" s="270"/>
      <c r="D97" s="233" t="s">
        <v>149</v>
      </c>
      <c r="E97" s="271" t="s">
        <v>42</v>
      </c>
      <c r="F97" s="272" t="s">
        <v>546</v>
      </c>
      <c r="G97" s="270"/>
      <c r="H97" s="271" t="s">
        <v>42</v>
      </c>
      <c r="I97" s="273"/>
      <c r="J97" s="270"/>
      <c r="K97" s="270"/>
      <c r="L97" s="274"/>
      <c r="M97" s="275"/>
      <c r="N97" s="276"/>
      <c r="O97" s="276"/>
      <c r="P97" s="276"/>
      <c r="Q97" s="276"/>
      <c r="R97" s="276"/>
      <c r="S97" s="276"/>
      <c r="T97" s="277"/>
      <c r="AT97" s="278" t="s">
        <v>149</v>
      </c>
      <c r="AU97" s="278" t="s">
        <v>23</v>
      </c>
      <c r="AV97" s="14" t="s">
        <v>85</v>
      </c>
      <c r="AW97" s="14" t="s">
        <v>40</v>
      </c>
      <c r="AX97" s="14" t="s">
        <v>77</v>
      </c>
      <c r="AY97" s="278" t="s">
        <v>138</v>
      </c>
    </row>
    <row r="98" s="11" customFormat="1">
      <c r="B98" s="236"/>
      <c r="C98" s="237"/>
      <c r="D98" s="233" t="s">
        <v>149</v>
      </c>
      <c r="E98" s="238" t="s">
        <v>42</v>
      </c>
      <c r="F98" s="239" t="s">
        <v>547</v>
      </c>
      <c r="G98" s="237"/>
      <c r="H98" s="240">
        <v>16</v>
      </c>
      <c r="I98" s="241"/>
      <c r="J98" s="237"/>
      <c r="K98" s="237"/>
      <c r="L98" s="242"/>
      <c r="M98" s="243"/>
      <c r="N98" s="244"/>
      <c r="O98" s="244"/>
      <c r="P98" s="244"/>
      <c r="Q98" s="244"/>
      <c r="R98" s="244"/>
      <c r="S98" s="244"/>
      <c r="T98" s="245"/>
      <c r="AT98" s="246" t="s">
        <v>149</v>
      </c>
      <c r="AU98" s="246" t="s">
        <v>23</v>
      </c>
      <c r="AV98" s="11" t="s">
        <v>23</v>
      </c>
      <c r="AW98" s="11" t="s">
        <v>40</v>
      </c>
      <c r="AX98" s="11" t="s">
        <v>77</v>
      </c>
      <c r="AY98" s="246" t="s">
        <v>138</v>
      </c>
    </row>
    <row r="99" s="12" customFormat="1">
      <c r="B99" s="247"/>
      <c r="C99" s="248"/>
      <c r="D99" s="233" t="s">
        <v>149</v>
      </c>
      <c r="E99" s="249" t="s">
        <v>42</v>
      </c>
      <c r="F99" s="250" t="s">
        <v>151</v>
      </c>
      <c r="G99" s="248"/>
      <c r="H99" s="251">
        <v>16</v>
      </c>
      <c r="I99" s="252"/>
      <c r="J99" s="248"/>
      <c r="K99" s="248"/>
      <c r="L99" s="253"/>
      <c r="M99" s="254"/>
      <c r="N99" s="255"/>
      <c r="O99" s="255"/>
      <c r="P99" s="255"/>
      <c r="Q99" s="255"/>
      <c r="R99" s="255"/>
      <c r="S99" s="255"/>
      <c r="T99" s="256"/>
      <c r="AT99" s="257" t="s">
        <v>149</v>
      </c>
      <c r="AU99" s="257" t="s">
        <v>23</v>
      </c>
      <c r="AV99" s="12" t="s">
        <v>145</v>
      </c>
      <c r="AW99" s="12" t="s">
        <v>40</v>
      </c>
      <c r="AX99" s="12" t="s">
        <v>85</v>
      </c>
      <c r="AY99" s="257" t="s">
        <v>138</v>
      </c>
    </row>
    <row r="100" s="1" customFormat="1" ht="25.5" customHeight="1">
      <c r="B100" s="46"/>
      <c r="C100" s="221" t="s">
        <v>145</v>
      </c>
      <c r="D100" s="221" t="s">
        <v>140</v>
      </c>
      <c r="E100" s="222" t="s">
        <v>548</v>
      </c>
      <c r="F100" s="223" t="s">
        <v>549</v>
      </c>
      <c r="G100" s="224" t="s">
        <v>182</v>
      </c>
      <c r="H100" s="225">
        <v>2</v>
      </c>
      <c r="I100" s="226"/>
      <c r="J100" s="227">
        <f>ROUND(I100*H100,2)</f>
        <v>0</v>
      </c>
      <c r="K100" s="223" t="s">
        <v>144</v>
      </c>
      <c r="L100" s="72"/>
      <c r="M100" s="228" t="s">
        <v>42</v>
      </c>
      <c r="N100" s="229" t="s">
        <v>48</v>
      </c>
      <c r="O100" s="47"/>
      <c r="P100" s="230">
        <f>O100*H100</f>
        <v>0</v>
      </c>
      <c r="Q100" s="230">
        <v>0</v>
      </c>
      <c r="R100" s="230">
        <f>Q100*H100</f>
        <v>0</v>
      </c>
      <c r="S100" s="230">
        <v>0</v>
      </c>
      <c r="T100" s="231">
        <f>S100*H100</f>
        <v>0</v>
      </c>
      <c r="AR100" s="24" t="s">
        <v>145</v>
      </c>
      <c r="AT100" s="24" t="s">
        <v>140</v>
      </c>
      <c r="AU100" s="24" t="s">
        <v>23</v>
      </c>
      <c r="AY100" s="24" t="s">
        <v>138</v>
      </c>
      <c r="BE100" s="232">
        <f>IF(N100="základní",J100,0)</f>
        <v>0</v>
      </c>
      <c r="BF100" s="232">
        <f>IF(N100="snížená",J100,0)</f>
        <v>0</v>
      </c>
      <c r="BG100" s="232">
        <f>IF(N100="zákl. přenesená",J100,0)</f>
        <v>0</v>
      </c>
      <c r="BH100" s="232">
        <f>IF(N100="sníž. přenesená",J100,0)</f>
        <v>0</v>
      </c>
      <c r="BI100" s="232">
        <f>IF(N100="nulová",J100,0)</f>
        <v>0</v>
      </c>
      <c r="BJ100" s="24" t="s">
        <v>85</v>
      </c>
      <c r="BK100" s="232">
        <f>ROUND(I100*H100,2)</f>
        <v>0</v>
      </c>
      <c r="BL100" s="24" t="s">
        <v>145</v>
      </c>
      <c r="BM100" s="24" t="s">
        <v>550</v>
      </c>
    </row>
    <row r="101" s="1" customFormat="1">
      <c r="B101" s="46"/>
      <c r="C101" s="74"/>
      <c r="D101" s="233" t="s">
        <v>147</v>
      </c>
      <c r="E101" s="74"/>
      <c r="F101" s="234" t="s">
        <v>545</v>
      </c>
      <c r="G101" s="74"/>
      <c r="H101" s="74"/>
      <c r="I101" s="191"/>
      <c r="J101" s="74"/>
      <c r="K101" s="74"/>
      <c r="L101" s="72"/>
      <c r="M101" s="235"/>
      <c r="N101" s="47"/>
      <c r="O101" s="47"/>
      <c r="P101" s="47"/>
      <c r="Q101" s="47"/>
      <c r="R101" s="47"/>
      <c r="S101" s="47"/>
      <c r="T101" s="95"/>
      <c r="AT101" s="24" t="s">
        <v>147</v>
      </c>
      <c r="AU101" s="24" t="s">
        <v>23</v>
      </c>
    </row>
    <row r="102" s="14" customFormat="1">
      <c r="B102" s="269"/>
      <c r="C102" s="270"/>
      <c r="D102" s="233" t="s">
        <v>149</v>
      </c>
      <c r="E102" s="271" t="s">
        <v>42</v>
      </c>
      <c r="F102" s="272" t="s">
        <v>551</v>
      </c>
      <c r="G102" s="270"/>
      <c r="H102" s="271" t="s">
        <v>42</v>
      </c>
      <c r="I102" s="273"/>
      <c r="J102" s="270"/>
      <c r="K102" s="270"/>
      <c r="L102" s="274"/>
      <c r="M102" s="275"/>
      <c r="N102" s="276"/>
      <c r="O102" s="276"/>
      <c r="P102" s="276"/>
      <c r="Q102" s="276"/>
      <c r="R102" s="276"/>
      <c r="S102" s="276"/>
      <c r="T102" s="277"/>
      <c r="AT102" s="278" t="s">
        <v>149</v>
      </c>
      <c r="AU102" s="278" t="s">
        <v>23</v>
      </c>
      <c r="AV102" s="14" t="s">
        <v>85</v>
      </c>
      <c r="AW102" s="14" t="s">
        <v>40</v>
      </c>
      <c r="AX102" s="14" t="s">
        <v>77</v>
      </c>
      <c r="AY102" s="278" t="s">
        <v>138</v>
      </c>
    </row>
    <row r="103" s="11" customFormat="1">
      <c r="B103" s="236"/>
      <c r="C103" s="237"/>
      <c r="D103" s="233" t="s">
        <v>149</v>
      </c>
      <c r="E103" s="238" t="s">
        <v>42</v>
      </c>
      <c r="F103" s="239" t="s">
        <v>552</v>
      </c>
      <c r="G103" s="237"/>
      <c r="H103" s="240">
        <v>2</v>
      </c>
      <c r="I103" s="241"/>
      <c r="J103" s="237"/>
      <c r="K103" s="237"/>
      <c r="L103" s="242"/>
      <c r="M103" s="243"/>
      <c r="N103" s="244"/>
      <c r="O103" s="244"/>
      <c r="P103" s="244"/>
      <c r="Q103" s="244"/>
      <c r="R103" s="244"/>
      <c r="S103" s="244"/>
      <c r="T103" s="245"/>
      <c r="AT103" s="246" t="s">
        <v>149</v>
      </c>
      <c r="AU103" s="246" t="s">
        <v>23</v>
      </c>
      <c r="AV103" s="11" t="s">
        <v>23</v>
      </c>
      <c r="AW103" s="11" t="s">
        <v>40</v>
      </c>
      <c r="AX103" s="11" t="s">
        <v>77</v>
      </c>
      <c r="AY103" s="246" t="s">
        <v>138</v>
      </c>
    </row>
    <row r="104" s="12" customFormat="1">
      <c r="B104" s="247"/>
      <c r="C104" s="248"/>
      <c r="D104" s="233" t="s">
        <v>149</v>
      </c>
      <c r="E104" s="249" t="s">
        <v>42</v>
      </c>
      <c r="F104" s="250" t="s">
        <v>151</v>
      </c>
      <c r="G104" s="248"/>
      <c r="H104" s="251">
        <v>2</v>
      </c>
      <c r="I104" s="252"/>
      <c r="J104" s="248"/>
      <c r="K104" s="248"/>
      <c r="L104" s="253"/>
      <c r="M104" s="254"/>
      <c r="N104" s="255"/>
      <c r="O104" s="255"/>
      <c r="P104" s="255"/>
      <c r="Q104" s="255"/>
      <c r="R104" s="255"/>
      <c r="S104" s="255"/>
      <c r="T104" s="256"/>
      <c r="AT104" s="257" t="s">
        <v>149</v>
      </c>
      <c r="AU104" s="257" t="s">
        <v>23</v>
      </c>
      <c r="AV104" s="12" t="s">
        <v>145</v>
      </c>
      <c r="AW104" s="12" t="s">
        <v>40</v>
      </c>
      <c r="AX104" s="12" t="s">
        <v>85</v>
      </c>
      <c r="AY104" s="257" t="s">
        <v>138</v>
      </c>
    </row>
    <row r="105" s="1" customFormat="1" ht="25.5" customHeight="1">
      <c r="B105" s="46"/>
      <c r="C105" s="221" t="s">
        <v>169</v>
      </c>
      <c r="D105" s="221" t="s">
        <v>140</v>
      </c>
      <c r="E105" s="222" t="s">
        <v>553</v>
      </c>
      <c r="F105" s="223" t="s">
        <v>554</v>
      </c>
      <c r="G105" s="224" t="s">
        <v>182</v>
      </c>
      <c r="H105" s="225">
        <v>16</v>
      </c>
      <c r="I105" s="226"/>
      <c r="J105" s="227">
        <f>ROUND(I105*H105,2)</f>
        <v>0</v>
      </c>
      <c r="K105" s="223" t="s">
        <v>144</v>
      </c>
      <c r="L105" s="72"/>
      <c r="M105" s="228" t="s">
        <v>42</v>
      </c>
      <c r="N105" s="229" t="s">
        <v>48</v>
      </c>
      <c r="O105" s="47"/>
      <c r="P105" s="230">
        <f>O105*H105</f>
        <v>0</v>
      </c>
      <c r="Q105" s="230">
        <v>5.0000000000000002E-05</v>
      </c>
      <c r="R105" s="230">
        <f>Q105*H105</f>
        <v>0.00080000000000000004</v>
      </c>
      <c r="S105" s="230">
        <v>0</v>
      </c>
      <c r="T105" s="231">
        <f>S105*H105</f>
        <v>0</v>
      </c>
      <c r="AR105" s="24" t="s">
        <v>145</v>
      </c>
      <c r="AT105" s="24" t="s">
        <v>140</v>
      </c>
      <c r="AU105" s="24" t="s">
        <v>23</v>
      </c>
      <c r="AY105" s="24" t="s">
        <v>138</v>
      </c>
      <c r="BE105" s="232">
        <f>IF(N105="základní",J105,0)</f>
        <v>0</v>
      </c>
      <c r="BF105" s="232">
        <f>IF(N105="snížená",J105,0)</f>
        <v>0</v>
      </c>
      <c r="BG105" s="232">
        <f>IF(N105="zákl. přenesená",J105,0)</f>
        <v>0</v>
      </c>
      <c r="BH105" s="232">
        <f>IF(N105="sníž. přenesená",J105,0)</f>
        <v>0</v>
      </c>
      <c r="BI105" s="232">
        <f>IF(N105="nulová",J105,0)</f>
        <v>0</v>
      </c>
      <c r="BJ105" s="24" t="s">
        <v>85</v>
      </c>
      <c r="BK105" s="232">
        <f>ROUND(I105*H105,2)</f>
        <v>0</v>
      </c>
      <c r="BL105" s="24" t="s">
        <v>145</v>
      </c>
      <c r="BM105" s="24" t="s">
        <v>555</v>
      </c>
    </row>
    <row r="106" s="1" customFormat="1">
      <c r="B106" s="46"/>
      <c r="C106" s="74"/>
      <c r="D106" s="233" t="s">
        <v>147</v>
      </c>
      <c r="E106" s="74"/>
      <c r="F106" s="234" t="s">
        <v>556</v>
      </c>
      <c r="G106" s="74"/>
      <c r="H106" s="74"/>
      <c r="I106" s="191"/>
      <c r="J106" s="74"/>
      <c r="K106" s="74"/>
      <c r="L106" s="72"/>
      <c r="M106" s="235"/>
      <c r="N106" s="47"/>
      <c r="O106" s="47"/>
      <c r="P106" s="47"/>
      <c r="Q106" s="47"/>
      <c r="R106" s="47"/>
      <c r="S106" s="47"/>
      <c r="T106" s="95"/>
      <c r="AT106" s="24" t="s">
        <v>147</v>
      </c>
      <c r="AU106" s="24" t="s">
        <v>23</v>
      </c>
    </row>
    <row r="107" s="1" customFormat="1" ht="25.5" customHeight="1">
      <c r="B107" s="46"/>
      <c r="C107" s="221" t="s">
        <v>175</v>
      </c>
      <c r="D107" s="221" t="s">
        <v>140</v>
      </c>
      <c r="E107" s="222" t="s">
        <v>557</v>
      </c>
      <c r="F107" s="223" t="s">
        <v>558</v>
      </c>
      <c r="G107" s="224" t="s">
        <v>182</v>
      </c>
      <c r="H107" s="225">
        <v>2</v>
      </c>
      <c r="I107" s="226"/>
      <c r="J107" s="227">
        <f>ROUND(I107*H107,2)</f>
        <v>0</v>
      </c>
      <c r="K107" s="223" t="s">
        <v>144</v>
      </c>
      <c r="L107" s="72"/>
      <c r="M107" s="228" t="s">
        <v>42</v>
      </c>
      <c r="N107" s="229" t="s">
        <v>48</v>
      </c>
      <c r="O107" s="47"/>
      <c r="P107" s="230">
        <f>O107*H107</f>
        <v>0</v>
      </c>
      <c r="Q107" s="230">
        <v>5.0000000000000002E-05</v>
      </c>
      <c r="R107" s="230">
        <f>Q107*H107</f>
        <v>0.00010000000000000001</v>
      </c>
      <c r="S107" s="230">
        <v>0</v>
      </c>
      <c r="T107" s="231">
        <f>S107*H107</f>
        <v>0</v>
      </c>
      <c r="AR107" s="24" t="s">
        <v>145</v>
      </c>
      <c r="AT107" s="24" t="s">
        <v>140</v>
      </c>
      <c r="AU107" s="24" t="s">
        <v>23</v>
      </c>
      <c r="AY107" s="24" t="s">
        <v>138</v>
      </c>
      <c r="BE107" s="232">
        <f>IF(N107="základní",J107,0)</f>
        <v>0</v>
      </c>
      <c r="BF107" s="232">
        <f>IF(N107="snížená",J107,0)</f>
        <v>0</v>
      </c>
      <c r="BG107" s="232">
        <f>IF(N107="zákl. přenesená",J107,0)</f>
        <v>0</v>
      </c>
      <c r="BH107" s="232">
        <f>IF(N107="sníž. přenesená",J107,0)</f>
        <v>0</v>
      </c>
      <c r="BI107" s="232">
        <f>IF(N107="nulová",J107,0)</f>
        <v>0</v>
      </c>
      <c r="BJ107" s="24" t="s">
        <v>85</v>
      </c>
      <c r="BK107" s="232">
        <f>ROUND(I107*H107,2)</f>
        <v>0</v>
      </c>
      <c r="BL107" s="24" t="s">
        <v>145</v>
      </c>
      <c r="BM107" s="24" t="s">
        <v>559</v>
      </c>
    </row>
    <row r="108" s="1" customFormat="1">
      <c r="B108" s="46"/>
      <c r="C108" s="74"/>
      <c r="D108" s="233" t="s">
        <v>147</v>
      </c>
      <c r="E108" s="74"/>
      <c r="F108" s="234" t="s">
        <v>556</v>
      </c>
      <c r="G108" s="74"/>
      <c r="H108" s="74"/>
      <c r="I108" s="191"/>
      <c r="J108" s="74"/>
      <c r="K108" s="74"/>
      <c r="L108" s="72"/>
      <c r="M108" s="235"/>
      <c r="N108" s="47"/>
      <c r="O108" s="47"/>
      <c r="P108" s="47"/>
      <c r="Q108" s="47"/>
      <c r="R108" s="47"/>
      <c r="S108" s="47"/>
      <c r="T108" s="95"/>
      <c r="AT108" s="24" t="s">
        <v>147</v>
      </c>
      <c r="AU108" s="24" t="s">
        <v>23</v>
      </c>
    </row>
    <row r="109" s="1" customFormat="1" ht="16.5" customHeight="1">
      <c r="B109" s="46"/>
      <c r="C109" s="221" t="s">
        <v>179</v>
      </c>
      <c r="D109" s="221" t="s">
        <v>140</v>
      </c>
      <c r="E109" s="222" t="s">
        <v>152</v>
      </c>
      <c r="F109" s="223" t="s">
        <v>153</v>
      </c>
      <c r="G109" s="224" t="s">
        <v>154</v>
      </c>
      <c r="H109" s="225">
        <v>50</v>
      </c>
      <c r="I109" s="226"/>
      <c r="J109" s="227">
        <f>ROUND(I109*H109,2)</f>
        <v>0</v>
      </c>
      <c r="K109" s="223" t="s">
        <v>144</v>
      </c>
      <c r="L109" s="72"/>
      <c r="M109" s="228" t="s">
        <v>42</v>
      </c>
      <c r="N109" s="229" t="s">
        <v>48</v>
      </c>
      <c r="O109" s="47"/>
      <c r="P109" s="230">
        <f>O109*H109</f>
        <v>0</v>
      </c>
      <c r="Q109" s="230">
        <v>0.0072700000000000004</v>
      </c>
      <c r="R109" s="230">
        <f>Q109*H109</f>
        <v>0.36350000000000005</v>
      </c>
      <c r="S109" s="230">
        <v>0</v>
      </c>
      <c r="T109" s="231">
        <f>S109*H109</f>
        <v>0</v>
      </c>
      <c r="AR109" s="24" t="s">
        <v>145</v>
      </c>
      <c r="AT109" s="24" t="s">
        <v>140</v>
      </c>
      <c r="AU109" s="24" t="s">
        <v>23</v>
      </c>
      <c r="AY109" s="24" t="s">
        <v>138</v>
      </c>
      <c r="BE109" s="232">
        <f>IF(N109="základní",J109,0)</f>
        <v>0</v>
      </c>
      <c r="BF109" s="232">
        <f>IF(N109="snížená",J109,0)</f>
        <v>0</v>
      </c>
      <c r="BG109" s="232">
        <f>IF(N109="zákl. přenesená",J109,0)</f>
        <v>0</v>
      </c>
      <c r="BH109" s="232">
        <f>IF(N109="sníž. přenesená",J109,0)</f>
        <v>0</v>
      </c>
      <c r="BI109" s="232">
        <f>IF(N109="nulová",J109,0)</f>
        <v>0</v>
      </c>
      <c r="BJ109" s="24" t="s">
        <v>85</v>
      </c>
      <c r="BK109" s="232">
        <f>ROUND(I109*H109,2)</f>
        <v>0</v>
      </c>
      <c r="BL109" s="24" t="s">
        <v>145</v>
      </c>
      <c r="BM109" s="24" t="s">
        <v>560</v>
      </c>
    </row>
    <row r="110" s="1" customFormat="1">
      <c r="B110" s="46"/>
      <c r="C110" s="74"/>
      <c r="D110" s="233" t="s">
        <v>147</v>
      </c>
      <c r="E110" s="74"/>
      <c r="F110" s="234" t="s">
        <v>156</v>
      </c>
      <c r="G110" s="74"/>
      <c r="H110" s="74"/>
      <c r="I110" s="191"/>
      <c r="J110" s="74"/>
      <c r="K110" s="74"/>
      <c r="L110" s="72"/>
      <c r="M110" s="235"/>
      <c r="N110" s="47"/>
      <c r="O110" s="47"/>
      <c r="P110" s="47"/>
      <c r="Q110" s="47"/>
      <c r="R110" s="47"/>
      <c r="S110" s="47"/>
      <c r="T110" s="95"/>
      <c r="AT110" s="24" t="s">
        <v>147</v>
      </c>
      <c r="AU110" s="24" t="s">
        <v>23</v>
      </c>
    </row>
    <row r="111" s="1" customFormat="1" ht="25.5" customHeight="1">
      <c r="B111" s="46"/>
      <c r="C111" s="221" t="s">
        <v>185</v>
      </c>
      <c r="D111" s="221" t="s">
        <v>140</v>
      </c>
      <c r="E111" s="222" t="s">
        <v>158</v>
      </c>
      <c r="F111" s="223" t="s">
        <v>159</v>
      </c>
      <c r="G111" s="224" t="s">
        <v>160</v>
      </c>
      <c r="H111" s="225">
        <v>133.733</v>
      </c>
      <c r="I111" s="226"/>
      <c r="J111" s="227">
        <f>ROUND(I111*H111,2)</f>
        <v>0</v>
      </c>
      <c r="K111" s="223" t="s">
        <v>144</v>
      </c>
      <c r="L111" s="72"/>
      <c r="M111" s="228" t="s">
        <v>42</v>
      </c>
      <c r="N111" s="229" t="s">
        <v>48</v>
      </c>
      <c r="O111" s="47"/>
      <c r="P111" s="230">
        <f>O111*H111</f>
        <v>0</v>
      </c>
      <c r="Q111" s="230">
        <v>0</v>
      </c>
      <c r="R111" s="230">
        <f>Q111*H111</f>
        <v>0</v>
      </c>
      <c r="S111" s="230">
        <v>0</v>
      </c>
      <c r="T111" s="231">
        <f>S111*H111</f>
        <v>0</v>
      </c>
      <c r="AR111" s="24" t="s">
        <v>145</v>
      </c>
      <c r="AT111" s="24" t="s">
        <v>140</v>
      </c>
      <c r="AU111" s="24" t="s">
        <v>23</v>
      </c>
      <c r="AY111" s="24" t="s">
        <v>138</v>
      </c>
      <c r="BE111" s="232">
        <f>IF(N111="základní",J111,0)</f>
        <v>0</v>
      </c>
      <c r="BF111" s="232">
        <f>IF(N111="snížená",J111,0)</f>
        <v>0</v>
      </c>
      <c r="BG111" s="232">
        <f>IF(N111="zákl. přenesená",J111,0)</f>
        <v>0</v>
      </c>
      <c r="BH111" s="232">
        <f>IF(N111="sníž. přenesená",J111,0)</f>
        <v>0</v>
      </c>
      <c r="BI111" s="232">
        <f>IF(N111="nulová",J111,0)</f>
        <v>0</v>
      </c>
      <c r="BJ111" s="24" t="s">
        <v>85</v>
      </c>
      <c r="BK111" s="232">
        <f>ROUND(I111*H111,2)</f>
        <v>0</v>
      </c>
      <c r="BL111" s="24" t="s">
        <v>145</v>
      </c>
      <c r="BM111" s="24" t="s">
        <v>561</v>
      </c>
    </row>
    <row r="112" s="1" customFormat="1">
      <c r="B112" s="46"/>
      <c r="C112" s="74"/>
      <c r="D112" s="233" t="s">
        <v>147</v>
      </c>
      <c r="E112" s="74"/>
      <c r="F112" s="234" t="s">
        <v>162</v>
      </c>
      <c r="G112" s="74"/>
      <c r="H112" s="74"/>
      <c r="I112" s="191"/>
      <c r="J112" s="74"/>
      <c r="K112" s="74"/>
      <c r="L112" s="72"/>
      <c r="M112" s="235"/>
      <c r="N112" s="47"/>
      <c r="O112" s="47"/>
      <c r="P112" s="47"/>
      <c r="Q112" s="47"/>
      <c r="R112" s="47"/>
      <c r="S112" s="47"/>
      <c r="T112" s="95"/>
      <c r="AT112" s="24" t="s">
        <v>147</v>
      </c>
      <c r="AU112" s="24" t="s">
        <v>23</v>
      </c>
    </row>
    <row r="113" s="11" customFormat="1">
      <c r="B113" s="236"/>
      <c r="C113" s="237"/>
      <c r="D113" s="233" t="s">
        <v>149</v>
      </c>
      <c r="E113" s="238" t="s">
        <v>42</v>
      </c>
      <c r="F113" s="239" t="s">
        <v>562</v>
      </c>
      <c r="G113" s="237"/>
      <c r="H113" s="240">
        <v>103.733</v>
      </c>
      <c r="I113" s="241"/>
      <c r="J113" s="237"/>
      <c r="K113" s="237"/>
      <c r="L113" s="242"/>
      <c r="M113" s="243"/>
      <c r="N113" s="244"/>
      <c r="O113" s="244"/>
      <c r="P113" s="244"/>
      <c r="Q113" s="244"/>
      <c r="R113" s="244"/>
      <c r="S113" s="244"/>
      <c r="T113" s="245"/>
      <c r="AT113" s="246" t="s">
        <v>149</v>
      </c>
      <c r="AU113" s="246" t="s">
        <v>23</v>
      </c>
      <c r="AV113" s="11" t="s">
        <v>23</v>
      </c>
      <c r="AW113" s="11" t="s">
        <v>40</v>
      </c>
      <c r="AX113" s="11" t="s">
        <v>77</v>
      </c>
      <c r="AY113" s="246" t="s">
        <v>138</v>
      </c>
    </row>
    <row r="114" s="11" customFormat="1">
      <c r="B114" s="236"/>
      <c r="C114" s="237"/>
      <c r="D114" s="233" t="s">
        <v>149</v>
      </c>
      <c r="E114" s="238" t="s">
        <v>42</v>
      </c>
      <c r="F114" s="239" t="s">
        <v>563</v>
      </c>
      <c r="G114" s="237"/>
      <c r="H114" s="240">
        <v>30</v>
      </c>
      <c r="I114" s="241"/>
      <c r="J114" s="237"/>
      <c r="K114" s="237"/>
      <c r="L114" s="242"/>
      <c r="M114" s="243"/>
      <c r="N114" s="244"/>
      <c r="O114" s="244"/>
      <c r="P114" s="244"/>
      <c r="Q114" s="244"/>
      <c r="R114" s="244"/>
      <c r="S114" s="244"/>
      <c r="T114" s="245"/>
      <c r="AT114" s="246" t="s">
        <v>149</v>
      </c>
      <c r="AU114" s="246" t="s">
        <v>23</v>
      </c>
      <c r="AV114" s="11" t="s">
        <v>23</v>
      </c>
      <c r="AW114" s="11" t="s">
        <v>40</v>
      </c>
      <c r="AX114" s="11" t="s">
        <v>77</v>
      </c>
      <c r="AY114" s="246" t="s">
        <v>138</v>
      </c>
    </row>
    <row r="115" s="12" customFormat="1">
      <c r="B115" s="247"/>
      <c r="C115" s="248"/>
      <c r="D115" s="233" t="s">
        <v>149</v>
      </c>
      <c r="E115" s="249" t="s">
        <v>42</v>
      </c>
      <c r="F115" s="250" t="s">
        <v>151</v>
      </c>
      <c r="G115" s="248"/>
      <c r="H115" s="251">
        <v>133.733</v>
      </c>
      <c r="I115" s="252"/>
      <c r="J115" s="248"/>
      <c r="K115" s="248"/>
      <c r="L115" s="253"/>
      <c r="M115" s="254"/>
      <c r="N115" s="255"/>
      <c r="O115" s="255"/>
      <c r="P115" s="255"/>
      <c r="Q115" s="255"/>
      <c r="R115" s="255"/>
      <c r="S115" s="255"/>
      <c r="T115" s="256"/>
      <c r="AT115" s="257" t="s">
        <v>149</v>
      </c>
      <c r="AU115" s="257" t="s">
        <v>23</v>
      </c>
      <c r="AV115" s="12" t="s">
        <v>145</v>
      </c>
      <c r="AW115" s="12" t="s">
        <v>40</v>
      </c>
      <c r="AX115" s="12" t="s">
        <v>85</v>
      </c>
      <c r="AY115" s="257" t="s">
        <v>138</v>
      </c>
    </row>
    <row r="116" s="1" customFormat="1" ht="25.5" customHeight="1">
      <c r="B116" s="46"/>
      <c r="C116" s="221" t="s">
        <v>189</v>
      </c>
      <c r="D116" s="221" t="s">
        <v>140</v>
      </c>
      <c r="E116" s="222" t="s">
        <v>164</v>
      </c>
      <c r="F116" s="223" t="s">
        <v>165</v>
      </c>
      <c r="G116" s="224" t="s">
        <v>166</v>
      </c>
      <c r="H116" s="225">
        <v>15</v>
      </c>
      <c r="I116" s="226"/>
      <c r="J116" s="227">
        <f>ROUND(I116*H116,2)</f>
        <v>0</v>
      </c>
      <c r="K116" s="223" t="s">
        <v>144</v>
      </c>
      <c r="L116" s="72"/>
      <c r="M116" s="228" t="s">
        <v>42</v>
      </c>
      <c r="N116" s="229" t="s">
        <v>48</v>
      </c>
      <c r="O116" s="47"/>
      <c r="P116" s="230">
        <f>O116*H116</f>
        <v>0</v>
      </c>
      <c r="Q116" s="230">
        <v>0</v>
      </c>
      <c r="R116" s="230">
        <f>Q116*H116</f>
        <v>0</v>
      </c>
      <c r="S116" s="230">
        <v>0</v>
      </c>
      <c r="T116" s="231">
        <f>S116*H116</f>
        <v>0</v>
      </c>
      <c r="AR116" s="24" t="s">
        <v>145</v>
      </c>
      <c r="AT116" s="24" t="s">
        <v>140</v>
      </c>
      <c r="AU116" s="24" t="s">
        <v>23</v>
      </c>
      <c r="AY116" s="24" t="s">
        <v>138</v>
      </c>
      <c r="BE116" s="232">
        <f>IF(N116="základní",J116,0)</f>
        <v>0</v>
      </c>
      <c r="BF116" s="232">
        <f>IF(N116="snížená",J116,0)</f>
        <v>0</v>
      </c>
      <c r="BG116" s="232">
        <f>IF(N116="zákl. přenesená",J116,0)</f>
        <v>0</v>
      </c>
      <c r="BH116" s="232">
        <f>IF(N116="sníž. přenesená",J116,0)</f>
        <v>0</v>
      </c>
      <c r="BI116" s="232">
        <f>IF(N116="nulová",J116,0)</f>
        <v>0</v>
      </c>
      <c r="BJ116" s="24" t="s">
        <v>85</v>
      </c>
      <c r="BK116" s="232">
        <f>ROUND(I116*H116,2)</f>
        <v>0</v>
      </c>
      <c r="BL116" s="24" t="s">
        <v>145</v>
      </c>
      <c r="BM116" s="24" t="s">
        <v>564</v>
      </c>
    </row>
    <row r="117" s="1" customFormat="1">
      <c r="B117" s="46"/>
      <c r="C117" s="74"/>
      <c r="D117" s="233" t="s">
        <v>147</v>
      </c>
      <c r="E117" s="74"/>
      <c r="F117" s="234" t="s">
        <v>168</v>
      </c>
      <c r="G117" s="74"/>
      <c r="H117" s="74"/>
      <c r="I117" s="191"/>
      <c r="J117" s="74"/>
      <c r="K117" s="74"/>
      <c r="L117" s="72"/>
      <c r="M117" s="235"/>
      <c r="N117" s="47"/>
      <c r="O117" s="47"/>
      <c r="P117" s="47"/>
      <c r="Q117" s="47"/>
      <c r="R117" s="47"/>
      <c r="S117" s="47"/>
      <c r="T117" s="95"/>
      <c r="AT117" s="24" t="s">
        <v>147</v>
      </c>
      <c r="AU117" s="24" t="s">
        <v>23</v>
      </c>
    </row>
    <row r="118" s="1" customFormat="1" ht="25.5" customHeight="1">
      <c r="B118" s="46"/>
      <c r="C118" s="221" t="s">
        <v>194</v>
      </c>
      <c r="D118" s="221" t="s">
        <v>140</v>
      </c>
      <c r="E118" s="222" t="s">
        <v>199</v>
      </c>
      <c r="F118" s="223" t="s">
        <v>200</v>
      </c>
      <c r="G118" s="224" t="s">
        <v>154</v>
      </c>
      <c r="H118" s="225">
        <v>297.19999999999999</v>
      </c>
      <c r="I118" s="226"/>
      <c r="J118" s="227">
        <f>ROUND(I118*H118,2)</f>
        <v>0</v>
      </c>
      <c r="K118" s="223" t="s">
        <v>144</v>
      </c>
      <c r="L118" s="72"/>
      <c r="M118" s="228" t="s">
        <v>42</v>
      </c>
      <c r="N118" s="229" t="s">
        <v>48</v>
      </c>
      <c r="O118" s="47"/>
      <c r="P118" s="230">
        <f>O118*H118</f>
        <v>0</v>
      </c>
      <c r="Q118" s="230">
        <v>0.00010000000000000001</v>
      </c>
      <c r="R118" s="230">
        <f>Q118*H118</f>
        <v>0.02972</v>
      </c>
      <c r="S118" s="230">
        <v>0</v>
      </c>
      <c r="T118" s="231">
        <f>S118*H118</f>
        <v>0</v>
      </c>
      <c r="AR118" s="24" t="s">
        <v>145</v>
      </c>
      <c r="AT118" s="24" t="s">
        <v>140</v>
      </c>
      <c r="AU118" s="24" t="s">
        <v>23</v>
      </c>
      <c r="AY118" s="24" t="s">
        <v>138</v>
      </c>
      <c r="BE118" s="232">
        <f>IF(N118="základní",J118,0)</f>
        <v>0</v>
      </c>
      <c r="BF118" s="232">
        <f>IF(N118="snížená",J118,0)</f>
        <v>0</v>
      </c>
      <c r="BG118" s="232">
        <f>IF(N118="zákl. přenesená",J118,0)</f>
        <v>0</v>
      </c>
      <c r="BH118" s="232">
        <f>IF(N118="sníž. přenesená",J118,0)</f>
        <v>0</v>
      </c>
      <c r="BI118" s="232">
        <f>IF(N118="nulová",J118,0)</f>
        <v>0</v>
      </c>
      <c r="BJ118" s="24" t="s">
        <v>85</v>
      </c>
      <c r="BK118" s="232">
        <f>ROUND(I118*H118,2)</f>
        <v>0</v>
      </c>
      <c r="BL118" s="24" t="s">
        <v>145</v>
      </c>
      <c r="BM118" s="24" t="s">
        <v>565</v>
      </c>
    </row>
    <row r="119" s="1" customFormat="1">
      <c r="B119" s="46"/>
      <c r="C119" s="74"/>
      <c r="D119" s="233" t="s">
        <v>147</v>
      </c>
      <c r="E119" s="74"/>
      <c r="F119" s="234" t="s">
        <v>184</v>
      </c>
      <c r="G119" s="74"/>
      <c r="H119" s="74"/>
      <c r="I119" s="191"/>
      <c r="J119" s="74"/>
      <c r="K119" s="74"/>
      <c r="L119" s="72"/>
      <c r="M119" s="235"/>
      <c r="N119" s="47"/>
      <c r="O119" s="47"/>
      <c r="P119" s="47"/>
      <c r="Q119" s="47"/>
      <c r="R119" s="47"/>
      <c r="S119" s="47"/>
      <c r="T119" s="95"/>
      <c r="AT119" s="24" t="s">
        <v>147</v>
      </c>
      <c r="AU119" s="24" t="s">
        <v>23</v>
      </c>
    </row>
    <row r="120" s="11" customFormat="1">
      <c r="B120" s="236"/>
      <c r="C120" s="237"/>
      <c r="D120" s="233" t="s">
        <v>149</v>
      </c>
      <c r="E120" s="238" t="s">
        <v>42</v>
      </c>
      <c r="F120" s="239" t="s">
        <v>566</v>
      </c>
      <c r="G120" s="237"/>
      <c r="H120" s="240">
        <v>297.19999999999999</v>
      </c>
      <c r="I120" s="241"/>
      <c r="J120" s="237"/>
      <c r="K120" s="237"/>
      <c r="L120" s="242"/>
      <c r="M120" s="243"/>
      <c r="N120" s="244"/>
      <c r="O120" s="244"/>
      <c r="P120" s="244"/>
      <c r="Q120" s="244"/>
      <c r="R120" s="244"/>
      <c r="S120" s="244"/>
      <c r="T120" s="245"/>
      <c r="AT120" s="246" t="s">
        <v>149</v>
      </c>
      <c r="AU120" s="246" t="s">
        <v>23</v>
      </c>
      <c r="AV120" s="11" t="s">
        <v>23</v>
      </c>
      <c r="AW120" s="11" t="s">
        <v>40</v>
      </c>
      <c r="AX120" s="11" t="s">
        <v>77</v>
      </c>
      <c r="AY120" s="246" t="s">
        <v>138</v>
      </c>
    </row>
    <row r="121" s="12" customFormat="1">
      <c r="B121" s="247"/>
      <c r="C121" s="248"/>
      <c r="D121" s="233" t="s">
        <v>149</v>
      </c>
      <c r="E121" s="249" t="s">
        <v>42</v>
      </c>
      <c r="F121" s="250" t="s">
        <v>151</v>
      </c>
      <c r="G121" s="248"/>
      <c r="H121" s="251">
        <v>297.19999999999999</v>
      </c>
      <c r="I121" s="252"/>
      <c r="J121" s="248"/>
      <c r="K121" s="248"/>
      <c r="L121" s="253"/>
      <c r="M121" s="254"/>
      <c r="N121" s="255"/>
      <c r="O121" s="255"/>
      <c r="P121" s="255"/>
      <c r="Q121" s="255"/>
      <c r="R121" s="255"/>
      <c r="S121" s="255"/>
      <c r="T121" s="256"/>
      <c r="AT121" s="257" t="s">
        <v>149</v>
      </c>
      <c r="AU121" s="257" t="s">
        <v>23</v>
      </c>
      <c r="AV121" s="12" t="s">
        <v>145</v>
      </c>
      <c r="AW121" s="12" t="s">
        <v>40</v>
      </c>
      <c r="AX121" s="12" t="s">
        <v>85</v>
      </c>
      <c r="AY121" s="257" t="s">
        <v>138</v>
      </c>
    </row>
    <row r="122" s="1" customFormat="1" ht="25.5" customHeight="1">
      <c r="B122" s="46"/>
      <c r="C122" s="221" t="s">
        <v>198</v>
      </c>
      <c r="D122" s="221" t="s">
        <v>140</v>
      </c>
      <c r="E122" s="222" t="s">
        <v>204</v>
      </c>
      <c r="F122" s="223" t="s">
        <v>205</v>
      </c>
      <c r="G122" s="224" t="s">
        <v>154</v>
      </c>
      <c r="H122" s="225">
        <v>297.19999999999999</v>
      </c>
      <c r="I122" s="226"/>
      <c r="J122" s="227">
        <f>ROUND(I122*H122,2)</f>
        <v>0</v>
      </c>
      <c r="K122" s="223" t="s">
        <v>144</v>
      </c>
      <c r="L122" s="72"/>
      <c r="M122" s="228" t="s">
        <v>42</v>
      </c>
      <c r="N122" s="229" t="s">
        <v>48</v>
      </c>
      <c r="O122" s="47"/>
      <c r="P122" s="230">
        <f>O122*H122</f>
        <v>0</v>
      </c>
      <c r="Q122" s="230">
        <v>0</v>
      </c>
      <c r="R122" s="230">
        <f>Q122*H122</f>
        <v>0</v>
      </c>
      <c r="S122" s="230">
        <v>0</v>
      </c>
      <c r="T122" s="231">
        <f>S122*H122</f>
        <v>0</v>
      </c>
      <c r="AR122" s="24" t="s">
        <v>145</v>
      </c>
      <c r="AT122" s="24" t="s">
        <v>140</v>
      </c>
      <c r="AU122" s="24" t="s">
        <v>23</v>
      </c>
      <c r="AY122" s="24" t="s">
        <v>138</v>
      </c>
      <c r="BE122" s="232">
        <f>IF(N122="základní",J122,0)</f>
        <v>0</v>
      </c>
      <c r="BF122" s="232">
        <f>IF(N122="snížená",J122,0)</f>
        <v>0</v>
      </c>
      <c r="BG122" s="232">
        <f>IF(N122="zákl. přenesená",J122,0)</f>
        <v>0</v>
      </c>
      <c r="BH122" s="232">
        <f>IF(N122="sníž. přenesená",J122,0)</f>
        <v>0</v>
      </c>
      <c r="BI122" s="232">
        <f>IF(N122="nulová",J122,0)</f>
        <v>0</v>
      </c>
      <c r="BJ122" s="24" t="s">
        <v>85</v>
      </c>
      <c r="BK122" s="232">
        <f>ROUND(I122*H122,2)</f>
        <v>0</v>
      </c>
      <c r="BL122" s="24" t="s">
        <v>145</v>
      </c>
      <c r="BM122" s="24" t="s">
        <v>567</v>
      </c>
    </row>
    <row r="123" s="1" customFormat="1">
      <c r="B123" s="46"/>
      <c r="C123" s="74"/>
      <c r="D123" s="233" t="s">
        <v>147</v>
      </c>
      <c r="E123" s="74"/>
      <c r="F123" s="234" t="s">
        <v>184</v>
      </c>
      <c r="G123" s="74"/>
      <c r="H123" s="74"/>
      <c r="I123" s="191"/>
      <c r="J123" s="74"/>
      <c r="K123" s="74"/>
      <c r="L123" s="72"/>
      <c r="M123" s="235"/>
      <c r="N123" s="47"/>
      <c r="O123" s="47"/>
      <c r="P123" s="47"/>
      <c r="Q123" s="47"/>
      <c r="R123" s="47"/>
      <c r="S123" s="47"/>
      <c r="T123" s="95"/>
      <c r="AT123" s="24" t="s">
        <v>147</v>
      </c>
      <c r="AU123" s="24" t="s">
        <v>23</v>
      </c>
    </row>
    <row r="124" s="1" customFormat="1" ht="38.25" customHeight="1">
      <c r="B124" s="46"/>
      <c r="C124" s="221" t="s">
        <v>203</v>
      </c>
      <c r="D124" s="221" t="s">
        <v>140</v>
      </c>
      <c r="E124" s="222" t="s">
        <v>208</v>
      </c>
      <c r="F124" s="223" t="s">
        <v>209</v>
      </c>
      <c r="G124" s="224" t="s">
        <v>210</v>
      </c>
      <c r="H124" s="225">
        <v>28.917999999999999</v>
      </c>
      <c r="I124" s="226"/>
      <c r="J124" s="227">
        <f>ROUND(I124*H124,2)</f>
        <v>0</v>
      </c>
      <c r="K124" s="223" t="s">
        <v>144</v>
      </c>
      <c r="L124" s="72"/>
      <c r="M124" s="228" t="s">
        <v>42</v>
      </c>
      <c r="N124" s="229" t="s">
        <v>48</v>
      </c>
      <c r="O124" s="47"/>
      <c r="P124" s="230">
        <f>O124*H124</f>
        <v>0</v>
      </c>
      <c r="Q124" s="230">
        <v>0</v>
      </c>
      <c r="R124" s="230">
        <f>Q124*H124</f>
        <v>0</v>
      </c>
      <c r="S124" s="230">
        <v>0</v>
      </c>
      <c r="T124" s="231">
        <f>S124*H124</f>
        <v>0</v>
      </c>
      <c r="AR124" s="24" t="s">
        <v>145</v>
      </c>
      <c r="AT124" s="24" t="s">
        <v>140</v>
      </c>
      <c r="AU124" s="24" t="s">
        <v>23</v>
      </c>
      <c r="AY124" s="24" t="s">
        <v>138</v>
      </c>
      <c r="BE124" s="232">
        <f>IF(N124="základní",J124,0)</f>
        <v>0</v>
      </c>
      <c r="BF124" s="232">
        <f>IF(N124="snížená",J124,0)</f>
        <v>0</v>
      </c>
      <c r="BG124" s="232">
        <f>IF(N124="zákl. přenesená",J124,0)</f>
        <v>0</v>
      </c>
      <c r="BH124" s="232">
        <f>IF(N124="sníž. přenesená",J124,0)</f>
        <v>0</v>
      </c>
      <c r="BI124" s="232">
        <f>IF(N124="nulová",J124,0)</f>
        <v>0</v>
      </c>
      <c r="BJ124" s="24" t="s">
        <v>85</v>
      </c>
      <c r="BK124" s="232">
        <f>ROUND(I124*H124,2)</f>
        <v>0</v>
      </c>
      <c r="BL124" s="24" t="s">
        <v>145</v>
      </c>
      <c r="BM124" s="24" t="s">
        <v>568</v>
      </c>
    </row>
    <row r="125" s="1" customFormat="1">
      <c r="B125" s="46"/>
      <c r="C125" s="74"/>
      <c r="D125" s="233" t="s">
        <v>147</v>
      </c>
      <c r="E125" s="74"/>
      <c r="F125" s="234" t="s">
        <v>212</v>
      </c>
      <c r="G125" s="74"/>
      <c r="H125" s="74"/>
      <c r="I125" s="191"/>
      <c r="J125" s="74"/>
      <c r="K125" s="74"/>
      <c r="L125" s="72"/>
      <c r="M125" s="235"/>
      <c r="N125" s="47"/>
      <c r="O125" s="47"/>
      <c r="P125" s="47"/>
      <c r="Q125" s="47"/>
      <c r="R125" s="47"/>
      <c r="S125" s="47"/>
      <c r="T125" s="95"/>
      <c r="AT125" s="24" t="s">
        <v>147</v>
      </c>
      <c r="AU125" s="24" t="s">
        <v>23</v>
      </c>
    </row>
    <row r="126" s="11" customFormat="1">
      <c r="B126" s="236"/>
      <c r="C126" s="237"/>
      <c r="D126" s="233" t="s">
        <v>149</v>
      </c>
      <c r="E126" s="238" t="s">
        <v>42</v>
      </c>
      <c r="F126" s="239" t="s">
        <v>569</v>
      </c>
      <c r="G126" s="237"/>
      <c r="H126" s="240">
        <v>28.917999999999999</v>
      </c>
      <c r="I126" s="241"/>
      <c r="J126" s="237"/>
      <c r="K126" s="237"/>
      <c r="L126" s="242"/>
      <c r="M126" s="243"/>
      <c r="N126" s="244"/>
      <c r="O126" s="244"/>
      <c r="P126" s="244"/>
      <c r="Q126" s="244"/>
      <c r="R126" s="244"/>
      <c r="S126" s="244"/>
      <c r="T126" s="245"/>
      <c r="AT126" s="246" t="s">
        <v>149</v>
      </c>
      <c r="AU126" s="246" t="s">
        <v>23</v>
      </c>
      <c r="AV126" s="11" t="s">
        <v>23</v>
      </c>
      <c r="AW126" s="11" t="s">
        <v>40</v>
      </c>
      <c r="AX126" s="11" t="s">
        <v>77</v>
      </c>
      <c r="AY126" s="246" t="s">
        <v>138</v>
      </c>
    </row>
    <row r="127" s="12" customFormat="1">
      <c r="B127" s="247"/>
      <c r="C127" s="248"/>
      <c r="D127" s="233" t="s">
        <v>149</v>
      </c>
      <c r="E127" s="249" t="s">
        <v>42</v>
      </c>
      <c r="F127" s="250" t="s">
        <v>151</v>
      </c>
      <c r="G127" s="248"/>
      <c r="H127" s="251">
        <v>28.917999999999999</v>
      </c>
      <c r="I127" s="252"/>
      <c r="J127" s="248"/>
      <c r="K127" s="248"/>
      <c r="L127" s="253"/>
      <c r="M127" s="254"/>
      <c r="N127" s="255"/>
      <c r="O127" s="255"/>
      <c r="P127" s="255"/>
      <c r="Q127" s="255"/>
      <c r="R127" s="255"/>
      <c r="S127" s="255"/>
      <c r="T127" s="256"/>
      <c r="AT127" s="257" t="s">
        <v>149</v>
      </c>
      <c r="AU127" s="257" t="s">
        <v>23</v>
      </c>
      <c r="AV127" s="12" t="s">
        <v>145</v>
      </c>
      <c r="AW127" s="12" t="s">
        <v>40</v>
      </c>
      <c r="AX127" s="12" t="s">
        <v>85</v>
      </c>
      <c r="AY127" s="257" t="s">
        <v>138</v>
      </c>
    </row>
    <row r="128" s="1" customFormat="1" ht="25.5" customHeight="1">
      <c r="B128" s="46"/>
      <c r="C128" s="221" t="s">
        <v>207</v>
      </c>
      <c r="D128" s="221" t="s">
        <v>140</v>
      </c>
      <c r="E128" s="222" t="s">
        <v>570</v>
      </c>
      <c r="F128" s="223" t="s">
        <v>571</v>
      </c>
      <c r="G128" s="224" t="s">
        <v>210</v>
      </c>
      <c r="H128" s="225">
        <v>23.07</v>
      </c>
      <c r="I128" s="226"/>
      <c r="J128" s="227">
        <f>ROUND(I128*H128,2)</f>
        <v>0</v>
      </c>
      <c r="K128" s="223" t="s">
        <v>144</v>
      </c>
      <c r="L128" s="72"/>
      <c r="M128" s="228" t="s">
        <v>42</v>
      </c>
      <c r="N128" s="229" t="s">
        <v>48</v>
      </c>
      <c r="O128" s="47"/>
      <c r="P128" s="230">
        <f>O128*H128</f>
        <v>0</v>
      </c>
      <c r="Q128" s="230">
        <v>0</v>
      </c>
      <c r="R128" s="230">
        <f>Q128*H128</f>
        <v>0</v>
      </c>
      <c r="S128" s="230">
        <v>0</v>
      </c>
      <c r="T128" s="231">
        <f>S128*H128</f>
        <v>0</v>
      </c>
      <c r="AR128" s="24" t="s">
        <v>145</v>
      </c>
      <c r="AT128" s="24" t="s">
        <v>140</v>
      </c>
      <c r="AU128" s="24" t="s">
        <v>23</v>
      </c>
      <c r="AY128" s="24" t="s">
        <v>138</v>
      </c>
      <c r="BE128" s="232">
        <f>IF(N128="základní",J128,0)</f>
        <v>0</v>
      </c>
      <c r="BF128" s="232">
        <f>IF(N128="snížená",J128,0)</f>
        <v>0</v>
      </c>
      <c r="BG128" s="232">
        <f>IF(N128="zákl. přenesená",J128,0)</f>
        <v>0</v>
      </c>
      <c r="BH128" s="232">
        <f>IF(N128="sníž. přenesená",J128,0)</f>
        <v>0</v>
      </c>
      <c r="BI128" s="232">
        <f>IF(N128="nulová",J128,0)</f>
        <v>0</v>
      </c>
      <c r="BJ128" s="24" t="s">
        <v>85</v>
      </c>
      <c r="BK128" s="232">
        <f>ROUND(I128*H128,2)</f>
        <v>0</v>
      </c>
      <c r="BL128" s="24" t="s">
        <v>145</v>
      </c>
      <c r="BM128" s="24" t="s">
        <v>572</v>
      </c>
    </row>
    <row r="129" s="1" customFormat="1">
      <c r="B129" s="46"/>
      <c r="C129" s="74"/>
      <c r="D129" s="233" t="s">
        <v>147</v>
      </c>
      <c r="E129" s="74"/>
      <c r="F129" s="234" t="s">
        <v>573</v>
      </c>
      <c r="G129" s="74"/>
      <c r="H129" s="74"/>
      <c r="I129" s="191"/>
      <c r="J129" s="74"/>
      <c r="K129" s="74"/>
      <c r="L129" s="72"/>
      <c r="M129" s="235"/>
      <c r="N129" s="47"/>
      <c r="O129" s="47"/>
      <c r="P129" s="47"/>
      <c r="Q129" s="47"/>
      <c r="R129" s="47"/>
      <c r="S129" s="47"/>
      <c r="T129" s="95"/>
      <c r="AT129" s="24" t="s">
        <v>147</v>
      </c>
      <c r="AU129" s="24" t="s">
        <v>23</v>
      </c>
    </row>
    <row r="130" s="14" customFormat="1">
      <c r="B130" s="269"/>
      <c r="C130" s="270"/>
      <c r="D130" s="233" t="s">
        <v>149</v>
      </c>
      <c r="E130" s="271" t="s">
        <v>42</v>
      </c>
      <c r="F130" s="272" t="s">
        <v>574</v>
      </c>
      <c r="G130" s="270"/>
      <c r="H130" s="271" t="s">
        <v>42</v>
      </c>
      <c r="I130" s="273"/>
      <c r="J130" s="270"/>
      <c r="K130" s="270"/>
      <c r="L130" s="274"/>
      <c r="M130" s="275"/>
      <c r="N130" s="276"/>
      <c r="O130" s="276"/>
      <c r="P130" s="276"/>
      <c r="Q130" s="276"/>
      <c r="R130" s="276"/>
      <c r="S130" s="276"/>
      <c r="T130" s="277"/>
      <c r="AT130" s="278" t="s">
        <v>149</v>
      </c>
      <c r="AU130" s="278" t="s">
        <v>23</v>
      </c>
      <c r="AV130" s="14" t="s">
        <v>85</v>
      </c>
      <c r="AW130" s="14" t="s">
        <v>40</v>
      </c>
      <c r="AX130" s="14" t="s">
        <v>77</v>
      </c>
      <c r="AY130" s="278" t="s">
        <v>138</v>
      </c>
    </row>
    <row r="131" s="11" customFormat="1">
      <c r="B131" s="236"/>
      <c r="C131" s="237"/>
      <c r="D131" s="233" t="s">
        <v>149</v>
      </c>
      <c r="E131" s="238" t="s">
        <v>42</v>
      </c>
      <c r="F131" s="239" t="s">
        <v>575</v>
      </c>
      <c r="G131" s="237"/>
      <c r="H131" s="240">
        <v>107.09999999999999</v>
      </c>
      <c r="I131" s="241"/>
      <c r="J131" s="237"/>
      <c r="K131" s="237"/>
      <c r="L131" s="242"/>
      <c r="M131" s="243"/>
      <c r="N131" s="244"/>
      <c r="O131" s="244"/>
      <c r="P131" s="244"/>
      <c r="Q131" s="244"/>
      <c r="R131" s="244"/>
      <c r="S131" s="244"/>
      <c r="T131" s="245"/>
      <c r="AT131" s="246" t="s">
        <v>149</v>
      </c>
      <c r="AU131" s="246" t="s">
        <v>23</v>
      </c>
      <c r="AV131" s="11" t="s">
        <v>23</v>
      </c>
      <c r="AW131" s="11" t="s">
        <v>40</v>
      </c>
      <c r="AX131" s="11" t="s">
        <v>77</v>
      </c>
      <c r="AY131" s="246" t="s">
        <v>138</v>
      </c>
    </row>
    <row r="132" s="11" customFormat="1">
      <c r="B132" s="236"/>
      <c r="C132" s="237"/>
      <c r="D132" s="233" t="s">
        <v>149</v>
      </c>
      <c r="E132" s="238" t="s">
        <v>42</v>
      </c>
      <c r="F132" s="239" t="s">
        <v>576</v>
      </c>
      <c r="G132" s="237"/>
      <c r="H132" s="240">
        <v>8.25</v>
      </c>
      <c r="I132" s="241"/>
      <c r="J132" s="237"/>
      <c r="K132" s="237"/>
      <c r="L132" s="242"/>
      <c r="M132" s="243"/>
      <c r="N132" s="244"/>
      <c r="O132" s="244"/>
      <c r="P132" s="244"/>
      <c r="Q132" s="244"/>
      <c r="R132" s="244"/>
      <c r="S132" s="244"/>
      <c r="T132" s="245"/>
      <c r="AT132" s="246" t="s">
        <v>149</v>
      </c>
      <c r="AU132" s="246" t="s">
        <v>23</v>
      </c>
      <c r="AV132" s="11" t="s">
        <v>23</v>
      </c>
      <c r="AW132" s="11" t="s">
        <v>40</v>
      </c>
      <c r="AX132" s="11" t="s">
        <v>77</v>
      </c>
      <c r="AY132" s="246" t="s">
        <v>138</v>
      </c>
    </row>
    <row r="133" s="13" customFormat="1">
      <c r="B133" s="258"/>
      <c r="C133" s="259"/>
      <c r="D133" s="233" t="s">
        <v>149</v>
      </c>
      <c r="E133" s="260" t="s">
        <v>42</v>
      </c>
      <c r="F133" s="261" t="s">
        <v>227</v>
      </c>
      <c r="G133" s="259"/>
      <c r="H133" s="262">
        <v>115.34999999999999</v>
      </c>
      <c r="I133" s="263"/>
      <c r="J133" s="259"/>
      <c r="K133" s="259"/>
      <c r="L133" s="264"/>
      <c r="M133" s="265"/>
      <c r="N133" s="266"/>
      <c r="O133" s="266"/>
      <c r="P133" s="266"/>
      <c r="Q133" s="266"/>
      <c r="R133" s="266"/>
      <c r="S133" s="266"/>
      <c r="T133" s="267"/>
      <c r="AT133" s="268" t="s">
        <v>149</v>
      </c>
      <c r="AU133" s="268" t="s">
        <v>23</v>
      </c>
      <c r="AV133" s="13" t="s">
        <v>157</v>
      </c>
      <c r="AW133" s="13" t="s">
        <v>40</v>
      </c>
      <c r="AX133" s="13" t="s">
        <v>77</v>
      </c>
      <c r="AY133" s="268" t="s">
        <v>138</v>
      </c>
    </row>
    <row r="134" s="11" customFormat="1">
      <c r="B134" s="236"/>
      <c r="C134" s="237"/>
      <c r="D134" s="233" t="s">
        <v>149</v>
      </c>
      <c r="E134" s="238" t="s">
        <v>42</v>
      </c>
      <c r="F134" s="239" t="s">
        <v>42</v>
      </c>
      <c r="G134" s="237"/>
      <c r="H134" s="240">
        <v>0</v>
      </c>
      <c r="I134" s="241"/>
      <c r="J134" s="237"/>
      <c r="K134" s="237"/>
      <c r="L134" s="242"/>
      <c r="M134" s="243"/>
      <c r="N134" s="244"/>
      <c r="O134" s="244"/>
      <c r="P134" s="244"/>
      <c r="Q134" s="244"/>
      <c r="R134" s="244"/>
      <c r="S134" s="244"/>
      <c r="T134" s="245"/>
      <c r="AT134" s="246" t="s">
        <v>149</v>
      </c>
      <c r="AU134" s="246" t="s">
        <v>23</v>
      </c>
      <c r="AV134" s="11" t="s">
        <v>23</v>
      </c>
      <c r="AW134" s="11" t="s">
        <v>40</v>
      </c>
      <c r="AX134" s="11" t="s">
        <v>77</v>
      </c>
      <c r="AY134" s="246" t="s">
        <v>138</v>
      </c>
    </row>
    <row r="135" s="11" customFormat="1">
      <c r="B135" s="236"/>
      <c r="C135" s="237"/>
      <c r="D135" s="233" t="s">
        <v>149</v>
      </c>
      <c r="E135" s="238" t="s">
        <v>42</v>
      </c>
      <c r="F135" s="239" t="s">
        <v>577</v>
      </c>
      <c r="G135" s="237"/>
      <c r="H135" s="240">
        <v>23.07</v>
      </c>
      <c r="I135" s="241"/>
      <c r="J135" s="237"/>
      <c r="K135" s="237"/>
      <c r="L135" s="242"/>
      <c r="M135" s="243"/>
      <c r="N135" s="244"/>
      <c r="O135" s="244"/>
      <c r="P135" s="244"/>
      <c r="Q135" s="244"/>
      <c r="R135" s="244"/>
      <c r="S135" s="244"/>
      <c r="T135" s="245"/>
      <c r="AT135" s="246" t="s">
        <v>149</v>
      </c>
      <c r="AU135" s="246" t="s">
        <v>23</v>
      </c>
      <c r="AV135" s="11" t="s">
        <v>23</v>
      </c>
      <c r="AW135" s="11" t="s">
        <v>40</v>
      </c>
      <c r="AX135" s="11" t="s">
        <v>77</v>
      </c>
      <c r="AY135" s="246" t="s">
        <v>138</v>
      </c>
    </row>
    <row r="136" s="13" customFormat="1">
      <c r="B136" s="258"/>
      <c r="C136" s="259"/>
      <c r="D136" s="233" t="s">
        <v>149</v>
      </c>
      <c r="E136" s="260" t="s">
        <v>42</v>
      </c>
      <c r="F136" s="261" t="s">
        <v>227</v>
      </c>
      <c r="G136" s="259"/>
      <c r="H136" s="262">
        <v>23.07</v>
      </c>
      <c r="I136" s="263"/>
      <c r="J136" s="259"/>
      <c r="K136" s="259"/>
      <c r="L136" s="264"/>
      <c r="M136" s="265"/>
      <c r="N136" s="266"/>
      <c r="O136" s="266"/>
      <c r="P136" s="266"/>
      <c r="Q136" s="266"/>
      <c r="R136" s="266"/>
      <c r="S136" s="266"/>
      <c r="T136" s="267"/>
      <c r="AT136" s="268" t="s">
        <v>149</v>
      </c>
      <c r="AU136" s="268" t="s">
        <v>23</v>
      </c>
      <c r="AV136" s="13" t="s">
        <v>157</v>
      </c>
      <c r="AW136" s="13" t="s">
        <v>40</v>
      </c>
      <c r="AX136" s="13" t="s">
        <v>85</v>
      </c>
      <c r="AY136" s="268" t="s">
        <v>138</v>
      </c>
    </row>
    <row r="137" s="1" customFormat="1" ht="25.5" customHeight="1">
      <c r="B137" s="46"/>
      <c r="C137" s="221" t="s">
        <v>214</v>
      </c>
      <c r="D137" s="221" t="s">
        <v>140</v>
      </c>
      <c r="E137" s="222" t="s">
        <v>578</v>
      </c>
      <c r="F137" s="223" t="s">
        <v>579</v>
      </c>
      <c r="G137" s="224" t="s">
        <v>210</v>
      </c>
      <c r="H137" s="225">
        <v>7.6900000000000004</v>
      </c>
      <c r="I137" s="226"/>
      <c r="J137" s="227">
        <f>ROUND(I137*H137,2)</f>
        <v>0</v>
      </c>
      <c r="K137" s="223" t="s">
        <v>144</v>
      </c>
      <c r="L137" s="72"/>
      <c r="M137" s="228" t="s">
        <v>42</v>
      </c>
      <c r="N137" s="229" t="s">
        <v>48</v>
      </c>
      <c r="O137" s="47"/>
      <c r="P137" s="230">
        <f>O137*H137</f>
        <v>0</v>
      </c>
      <c r="Q137" s="230">
        <v>0</v>
      </c>
      <c r="R137" s="230">
        <f>Q137*H137</f>
        <v>0</v>
      </c>
      <c r="S137" s="230">
        <v>0</v>
      </c>
      <c r="T137" s="231">
        <f>S137*H137</f>
        <v>0</v>
      </c>
      <c r="AR137" s="24" t="s">
        <v>145</v>
      </c>
      <c r="AT137" s="24" t="s">
        <v>140</v>
      </c>
      <c r="AU137" s="24" t="s">
        <v>23</v>
      </c>
      <c r="AY137" s="24" t="s">
        <v>138</v>
      </c>
      <c r="BE137" s="232">
        <f>IF(N137="základní",J137,0)</f>
        <v>0</v>
      </c>
      <c r="BF137" s="232">
        <f>IF(N137="snížená",J137,0)</f>
        <v>0</v>
      </c>
      <c r="BG137" s="232">
        <f>IF(N137="zákl. přenesená",J137,0)</f>
        <v>0</v>
      </c>
      <c r="BH137" s="232">
        <f>IF(N137="sníž. přenesená",J137,0)</f>
        <v>0</v>
      </c>
      <c r="BI137" s="232">
        <f>IF(N137="nulová",J137,0)</f>
        <v>0</v>
      </c>
      <c r="BJ137" s="24" t="s">
        <v>85</v>
      </c>
      <c r="BK137" s="232">
        <f>ROUND(I137*H137,2)</f>
        <v>0</v>
      </c>
      <c r="BL137" s="24" t="s">
        <v>145</v>
      </c>
      <c r="BM137" s="24" t="s">
        <v>580</v>
      </c>
    </row>
    <row r="138" s="1" customFormat="1">
      <c r="B138" s="46"/>
      <c r="C138" s="74"/>
      <c r="D138" s="233" t="s">
        <v>147</v>
      </c>
      <c r="E138" s="74"/>
      <c r="F138" s="234" t="s">
        <v>573</v>
      </c>
      <c r="G138" s="74"/>
      <c r="H138" s="74"/>
      <c r="I138" s="191"/>
      <c r="J138" s="74"/>
      <c r="K138" s="74"/>
      <c r="L138" s="72"/>
      <c r="M138" s="235"/>
      <c r="N138" s="47"/>
      <c r="O138" s="47"/>
      <c r="P138" s="47"/>
      <c r="Q138" s="47"/>
      <c r="R138" s="47"/>
      <c r="S138" s="47"/>
      <c r="T138" s="95"/>
      <c r="AT138" s="24" t="s">
        <v>147</v>
      </c>
      <c r="AU138" s="24" t="s">
        <v>23</v>
      </c>
    </row>
    <row r="139" s="11" customFormat="1">
      <c r="B139" s="236"/>
      <c r="C139" s="237"/>
      <c r="D139" s="233" t="s">
        <v>149</v>
      </c>
      <c r="E139" s="238" t="s">
        <v>42</v>
      </c>
      <c r="F139" s="239" t="s">
        <v>581</v>
      </c>
      <c r="G139" s="237"/>
      <c r="H139" s="240">
        <v>7.6900000000000004</v>
      </c>
      <c r="I139" s="241"/>
      <c r="J139" s="237"/>
      <c r="K139" s="237"/>
      <c r="L139" s="242"/>
      <c r="M139" s="243"/>
      <c r="N139" s="244"/>
      <c r="O139" s="244"/>
      <c r="P139" s="244"/>
      <c r="Q139" s="244"/>
      <c r="R139" s="244"/>
      <c r="S139" s="244"/>
      <c r="T139" s="245"/>
      <c r="AT139" s="246" t="s">
        <v>149</v>
      </c>
      <c r="AU139" s="246" t="s">
        <v>23</v>
      </c>
      <c r="AV139" s="11" t="s">
        <v>23</v>
      </c>
      <c r="AW139" s="11" t="s">
        <v>40</v>
      </c>
      <c r="AX139" s="11" t="s">
        <v>77</v>
      </c>
      <c r="AY139" s="246" t="s">
        <v>138</v>
      </c>
    </row>
    <row r="140" s="12" customFormat="1">
      <c r="B140" s="247"/>
      <c r="C140" s="248"/>
      <c r="D140" s="233" t="s">
        <v>149</v>
      </c>
      <c r="E140" s="249" t="s">
        <v>42</v>
      </c>
      <c r="F140" s="250" t="s">
        <v>151</v>
      </c>
      <c r="G140" s="248"/>
      <c r="H140" s="251">
        <v>7.6900000000000004</v>
      </c>
      <c r="I140" s="252"/>
      <c r="J140" s="248"/>
      <c r="K140" s="248"/>
      <c r="L140" s="253"/>
      <c r="M140" s="254"/>
      <c r="N140" s="255"/>
      <c r="O140" s="255"/>
      <c r="P140" s="255"/>
      <c r="Q140" s="255"/>
      <c r="R140" s="255"/>
      <c r="S140" s="255"/>
      <c r="T140" s="256"/>
      <c r="AT140" s="257" t="s">
        <v>149</v>
      </c>
      <c r="AU140" s="257" t="s">
        <v>23</v>
      </c>
      <c r="AV140" s="12" t="s">
        <v>145</v>
      </c>
      <c r="AW140" s="12" t="s">
        <v>40</v>
      </c>
      <c r="AX140" s="12" t="s">
        <v>85</v>
      </c>
      <c r="AY140" s="257" t="s">
        <v>138</v>
      </c>
    </row>
    <row r="141" s="1" customFormat="1" ht="25.5" customHeight="1">
      <c r="B141" s="46"/>
      <c r="C141" s="221" t="s">
        <v>10</v>
      </c>
      <c r="D141" s="221" t="s">
        <v>140</v>
      </c>
      <c r="E141" s="222" t="s">
        <v>582</v>
      </c>
      <c r="F141" s="223" t="s">
        <v>583</v>
      </c>
      <c r="G141" s="224" t="s">
        <v>210</v>
      </c>
      <c r="H141" s="225">
        <v>23.07</v>
      </c>
      <c r="I141" s="226"/>
      <c r="J141" s="227">
        <f>ROUND(I141*H141,2)</f>
        <v>0</v>
      </c>
      <c r="K141" s="223" t="s">
        <v>144</v>
      </c>
      <c r="L141" s="72"/>
      <c r="M141" s="228" t="s">
        <v>42</v>
      </c>
      <c r="N141" s="229" t="s">
        <v>48</v>
      </c>
      <c r="O141" s="47"/>
      <c r="P141" s="230">
        <f>O141*H141</f>
        <v>0</v>
      </c>
      <c r="Q141" s="230">
        <v>0</v>
      </c>
      <c r="R141" s="230">
        <f>Q141*H141</f>
        <v>0</v>
      </c>
      <c r="S141" s="230">
        <v>0</v>
      </c>
      <c r="T141" s="231">
        <f>S141*H141</f>
        <v>0</v>
      </c>
      <c r="AR141" s="24" t="s">
        <v>145</v>
      </c>
      <c r="AT141" s="24" t="s">
        <v>140</v>
      </c>
      <c r="AU141" s="24" t="s">
        <v>23</v>
      </c>
      <c r="AY141" s="24" t="s">
        <v>138</v>
      </c>
      <c r="BE141" s="232">
        <f>IF(N141="základní",J141,0)</f>
        <v>0</v>
      </c>
      <c r="BF141" s="232">
        <f>IF(N141="snížená",J141,0)</f>
        <v>0</v>
      </c>
      <c r="BG141" s="232">
        <f>IF(N141="zákl. přenesená",J141,0)</f>
        <v>0</v>
      </c>
      <c r="BH141" s="232">
        <f>IF(N141="sníž. přenesená",J141,0)</f>
        <v>0</v>
      </c>
      <c r="BI141" s="232">
        <f>IF(N141="nulová",J141,0)</f>
        <v>0</v>
      </c>
      <c r="BJ141" s="24" t="s">
        <v>85</v>
      </c>
      <c r="BK141" s="232">
        <f>ROUND(I141*H141,2)</f>
        <v>0</v>
      </c>
      <c r="BL141" s="24" t="s">
        <v>145</v>
      </c>
      <c r="BM141" s="24" t="s">
        <v>584</v>
      </c>
    </row>
    <row r="142" s="1" customFormat="1">
      <c r="B142" s="46"/>
      <c r="C142" s="74"/>
      <c r="D142" s="233" t="s">
        <v>147</v>
      </c>
      <c r="E142" s="74"/>
      <c r="F142" s="234" t="s">
        <v>573</v>
      </c>
      <c r="G142" s="74"/>
      <c r="H142" s="74"/>
      <c r="I142" s="191"/>
      <c r="J142" s="74"/>
      <c r="K142" s="74"/>
      <c r="L142" s="72"/>
      <c r="M142" s="235"/>
      <c r="N142" s="47"/>
      <c r="O142" s="47"/>
      <c r="P142" s="47"/>
      <c r="Q142" s="47"/>
      <c r="R142" s="47"/>
      <c r="S142" s="47"/>
      <c r="T142" s="95"/>
      <c r="AT142" s="24" t="s">
        <v>147</v>
      </c>
      <c r="AU142" s="24" t="s">
        <v>23</v>
      </c>
    </row>
    <row r="143" s="11" customFormat="1">
      <c r="B143" s="236"/>
      <c r="C143" s="237"/>
      <c r="D143" s="233" t="s">
        <v>149</v>
      </c>
      <c r="E143" s="238" t="s">
        <v>42</v>
      </c>
      <c r="F143" s="239" t="s">
        <v>585</v>
      </c>
      <c r="G143" s="237"/>
      <c r="H143" s="240">
        <v>23.07</v>
      </c>
      <c r="I143" s="241"/>
      <c r="J143" s="237"/>
      <c r="K143" s="237"/>
      <c r="L143" s="242"/>
      <c r="M143" s="243"/>
      <c r="N143" s="244"/>
      <c r="O143" s="244"/>
      <c r="P143" s="244"/>
      <c r="Q143" s="244"/>
      <c r="R143" s="244"/>
      <c r="S143" s="244"/>
      <c r="T143" s="245"/>
      <c r="AT143" s="246" t="s">
        <v>149</v>
      </c>
      <c r="AU143" s="246" t="s">
        <v>23</v>
      </c>
      <c r="AV143" s="11" t="s">
        <v>23</v>
      </c>
      <c r="AW143" s="11" t="s">
        <v>40</v>
      </c>
      <c r="AX143" s="11" t="s">
        <v>77</v>
      </c>
      <c r="AY143" s="246" t="s">
        <v>138</v>
      </c>
    </row>
    <row r="144" s="12" customFormat="1">
      <c r="B144" s="247"/>
      <c r="C144" s="248"/>
      <c r="D144" s="233" t="s">
        <v>149</v>
      </c>
      <c r="E144" s="249" t="s">
        <v>42</v>
      </c>
      <c r="F144" s="250" t="s">
        <v>151</v>
      </c>
      <c r="G144" s="248"/>
      <c r="H144" s="251">
        <v>23.07</v>
      </c>
      <c r="I144" s="252"/>
      <c r="J144" s="248"/>
      <c r="K144" s="248"/>
      <c r="L144" s="253"/>
      <c r="M144" s="254"/>
      <c r="N144" s="255"/>
      <c r="O144" s="255"/>
      <c r="P144" s="255"/>
      <c r="Q144" s="255"/>
      <c r="R144" s="255"/>
      <c r="S144" s="255"/>
      <c r="T144" s="256"/>
      <c r="AT144" s="257" t="s">
        <v>149</v>
      </c>
      <c r="AU144" s="257" t="s">
        <v>23</v>
      </c>
      <c r="AV144" s="12" t="s">
        <v>145</v>
      </c>
      <c r="AW144" s="12" t="s">
        <v>40</v>
      </c>
      <c r="AX144" s="12" t="s">
        <v>85</v>
      </c>
      <c r="AY144" s="257" t="s">
        <v>138</v>
      </c>
    </row>
    <row r="145" s="1" customFormat="1" ht="25.5" customHeight="1">
      <c r="B145" s="46"/>
      <c r="C145" s="221" t="s">
        <v>231</v>
      </c>
      <c r="D145" s="221" t="s">
        <v>140</v>
      </c>
      <c r="E145" s="222" t="s">
        <v>586</v>
      </c>
      <c r="F145" s="223" t="s">
        <v>587</v>
      </c>
      <c r="G145" s="224" t="s">
        <v>210</v>
      </c>
      <c r="H145" s="225">
        <v>7.6900000000000004</v>
      </c>
      <c r="I145" s="226"/>
      <c r="J145" s="227">
        <f>ROUND(I145*H145,2)</f>
        <v>0</v>
      </c>
      <c r="K145" s="223" t="s">
        <v>144</v>
      </c>
      <c r="L145" s="72"/>
      <c r="M145" s="228" t="s">
        <v>42</v>
      </c>
      <c r="N145" s="229" t="s">
        <v>48</v>
      </c>
      <c r="O145" s="47"/>
      <c r="P145" s="230">
        <f>O145*H145</f>
        <v>0</v>
      </c>
      <c r="Q145" s="230">
        <v>0</v>
      </c>
      <c r="R145" s="230">
        <f>Q145*H145</f>
        <v>0</v>
      </c>
      <c r="S145" s="230">
        <v>0</v>
      </c>
      <c r="T145" s="231">
        <f>S145*H145</f>
        <v>0</v>
      </c>
      <c r="AR145" s="24" t="s">
        <v>145</v>
      </c>
      <c r="AT145" s="24" t="s">
        <v>140</v>
      </c>
      <c r="AU145" s="24" t="s">
        <v>23</v>
      </c>
      <c r="AY145" s="24" t="s">
        <v>138</v>
      </c>
      <c r="BE145" s="232">
        <f>IF(N145="základní",J145,0)</f>
        <v>0</v>
      </c>
      <c r="BF145" s="232">
        <f>IF(N145="snížená",J145,0)</f>
        <v>0</v>
      </c>
      <c r="BG145" s="232">
        <f>IF(N145="zákl. přenesená",J145,0)</f>
        <v>0</v>
      </c>
      <c r="BH145" s="232">
        <f>IF(N145="sníž. přenesená",J145,0)</f>
        <v>0</v>
      </c>
      <c r="BI145" s="232">
        <f>IF(N145="nulová",J145,0)</f>
        <v>0</v>
      </c>
      <c r="BJ145" s="24" t="s">
        <v>85</v>
      </c>
      <c r="BK145" s="232">
        <f>ROUND(I145*H145,2)</f>
        <v>0</v>
      </c>
      <c r="BL145" s="24" t="s">
        <v>145</v>
      </c>
      <c r="BM145" s="24" t="s">
        <v>588</v>
      </c>
    </row>
    <row r="146" s="1" customFormat="1">
      <c r="B146" s="46"/>
      <c r="C146" s="74"/>
      <c r="D146" s="233" t="s">
        <v>147</v>
      </c>
      <c r="E146" s="74"/>
      <c r="F146" s="234" t="s">
        <v>573</v>
      </c>
      <c r="G146" s="74"/>
      <c r="H146" s="74"/>
      <c r="I146" s="191"/>
      <c r="J146" s="74"/>
      <c r="K146" s="74"/>
      <c r="L146" s="72"/>
      <c r="M146" s="235"/>
      <c r="N146" s="47"/>
      <c r="O146" s="47"/>
      <c r="P146" s="47"/>
      <c r="Q146" s="47"/>
      <c r="R146" s="47"/>
      <c r="S146" s="47"/>
      <c r="T146" s="95"/>
      <c r="AT146" s="24" t="s">
        <v>147</v>
      </c>
      <c r="AU146" s="24" t="s">
        <v>23</v>
      </c>
    </row>
    <row r="147" s="11" customFormat="1">
      <c r="B147" s="236"/>
      <c r="C147" s="237"/>
      <c r="D147" s="233" t="s">
        <v>149</v>
      </c>
      <c r="E147" s="238" t="s">
        <v>42</v>
      </c>
      <c r="F147" s="239" t="s">
        <v>581</v>
      </c>
      <c r="G147" s="237"/>
      <c r="H147" s="240">
        <v>7.6900000000000004</v>
      </c>
      <c r="I147" s="241"/>
      <c r="J147" s="237"/>
      <c r="K147" s="237"/>
      <c r="L147" s="242"/>
      <c r="M147" s="243"/>
      <c r="N147" s="244"/>
      <c r="O147" s="244"/>
      <c r="P147" s="244"/>
      <c r="Q147" s="244"/>
      <c r="R147" s="244"/>
      <c r="S147" s="244"/>
      <c r="T147" s="245"/>
      <c r="AT147" s="246" t="s">
        <v>149</v>
      </c>
      <c r="AU147" s="246" t="s">
        <v>23</v>
      </c>
      <c r="AV147" s="11" t="s">
        <v>23</v>
      </c>
      <c r="AW147" s="11" t="s">
        <v>40</v>
      </c>
      <c r="AX147" s="11" t="s">
        <v>85</v>
      </c>
      <c r="AY147" s="246" t="s">
        <v>138</v>
      </c>
    </row>
    <row r="148" s="1" customFormat="1" ht="25.5" customHeight="1">
      <c r="B148" s="46"/>
      <c r="C148" s="221" t="s">
        <v>236</v>
      </c>
      <c r="D148" s="221" t="s">
        <v>140</v>
      </c>
      <c r="E148" s="222" t="s">
        <v>589</v>
      </c>
      <c r="F148" s="223" t="s">
        <v>590</v>
      </c>
      <c r="G148" s="224" t="s">
        <v>210</v>
      </c>
      <c r="H148" s="225">
        <v>23.07</v>
      </c>
      <c r="I148" s="226"/>
      <c r="J148" s="227">
        <f>ROUND(I148*H148,2)</f>
        <v>0</v>
      </c>
      <c r="K148" s="223" t="s">
        <v>144</v>
      </c>
      <c r="L148" s="72"/>
      <c r="M148" s="228" t="s">
        <v>42</v>
      </c>
      <c r="N148" s="229" t="s">
        <v>48</v>
      </c>
      <c r="O148" s="47"/>
      <c r="P148" s="230">
        <f>O148*H148</f>
        <v>0</v>
      </c>
      <c r="Q148" s="230">
        <v>0.0083000000000000001</v>
      </c>
      <c r="R148" s="230">
        <f>Q148*H148</f>
        <v>0.19148100000000001</v>
      </c>
      <c r="S148" s="230">
        <v>0</v>
      </c>
      <c r="T148" s="231">
        <f>S148*H148</f>
        <v>0</v>
      </c>
      <c r="AR148" s="24" t="s">
        <v>145</v>
      </c>
      <c r="AT148" s="24" t="s">
        <v>140</v>
      </c>
      <c r="AU148" s="24" t="s">
        <v>23</v>
      </c>
      <c r="AY148" s="24" t="s">
        <v>138</v>
      </c>
      <c r="BE148" s="232">
        <f>IF(N148="základní",J148,0)</f>
        <v>0</v>
      </c>
      <c r="BF148" s="232">
        <f>IF(N148="snížená",J148,0)</f>
        <v>0</v>
      </c>
      <c r="BG148" s="232">
        <f>IF(N148="zákl. přenesená",J148,0)</f>
        <v>0</v>
      </c>
      <c r="BH148" s="232">
        <f>IF(N148="sníž. přenesená",J148,0)</f>
        <v>0</v>
      </c>
      <c r="BI148" s="232">
        <f>IF(N148="nulová",J148,0)</f>
        <v>0</v>
      </c>
      <c r="BJ148" s="24" t="s">
        <v>85</v>
      </c>
      <c r="BK148" s="232">
        <f>ROUND(I148*H148,2)</f>
        <v>0</v>
      </c>
      <c r="BL148" s="24" t="s">
        <v>145</v>
      </c>
      <c r="BM148" s="24" t="s">
        <v>591</v>
      </c>
    </row>
    <row r="149" s="1" customFormat="1">
      <c r="B149" s="46"/>
      <c r="C149" s="74"/>
      <c r="D149" s="233" t="s">
        <v>147</v>
      </c>
      <c r="E149" s="74"/>
      <c r="F149" s="234" t="s">
        <v>573</v>
      </c>
      <c r="G149" s="74"/>
      <c r="H149" s="74"/>
      <c r="I149" s="191"/>
      <c r="J149" s="74"/>
      <c r="K149" s="74"/>
      <c r="L149" s="72"/>
      <c r="M149" s="235"/>
      <c r="N149" s="47"/>
      <c r="O149" s="47"/>
      <c r="P149" s="47"/>
      <c r="Q149" s="47"/>
      <c r="R149" s="47"/>
      <c r="S149" s="47"/>
      <c r="T149" s="95"/>
      <c r="AT149" s="24" t="s">
        <v>147</v>
      </c>
      <c r="AU149" s="24" t="s">
        <v>23</v>
      </c>
    </row>
    <row r="150" s="11" customFormat="1">
      <c r="B150" s="236"/>
      <c r="C150" s="237"/>
      <c r="D150" s="233" t="s">
        <v>149</v>
      </c>
      <c r="E150" s="238" t="s">
        <v>42</v>
      </c>
      <c r="F150" s="239" t="s">
        <v>592</v>
      </c>
      <c r="G150" s="237"/>
      <c r="H150" s="240">
        <v>23.07</v>
      </c>
      <c r="I150" s="241"/>
      <c r="J150" s="237"/>
      <c r="K150" s="237"/>
      <c r="L150" s="242"/>
      <c r="M150" s="243"/>
      <c r="N150" s="244"/>
      <c r="O150" s="244"/>
      <c r="P150" s="244"/>
      <c r="Q150" s="244"/>
      <c r="R150" s="244"/>
      <c r="S150" s="244"/>
      <c r="T150" s="245"/>
      <c r="AT150" s="246" t="s">
        <v>149</v>
      </c>
      <c r="AU150" s="246" t="s">
        <v>23</v>
      </c>
      <c r="AV150" s="11" t="s">
        <v>23</v>
      </c>
      <c r="AW150" s="11" t="s">
        <v>40</v>
      </c>
      <c r="AX150" s="11" t="s">
        <v>77</v>
      </c>
      <c r="AY150" s="246" t="s">
        <v>138</v>
      </c>
    </row>
    <row r="151" s="12" customFormat="1">
      <c r="B151" s="247"/>
      <c r="C151" s="248"/>
      <c r="D151" s="233" t="s">
        <v>149</v>
      </c>
      <c r="E151" s="249" t="s">
        <v>42</v>
      </c>
      <c r="F151" s="250" t="s">
        <v>151</v>
      </c>
      <c r="G151" s="248"/>
      <c r="H151" s="251">
        <v>23.07</v>
      </c>
      <c r="I151" s="252"/>
      <c r="J151" s="248"/>
      <c r="K151" s="248"/>
      <c r="L151" s="253"/>
      <c r="M151" s="254"/>
      <c r="N151" s="255"/>
      <c r="O151" s="255"/>
      <c r="P151" s="255"/>
      <c r="Q151" s="255"/>
      <c r="R151" s="255"/>
      <c r="S151" s="255"/>
      <c r="T151" s="256"/>
      <c r="AT151" s="257" t="s">
        <v>149</v>
      </c>
      <c r="AU151" s="257" t="s">
        <v>23</v>
      </c>
      <c r="AV151" s="12" t="s">
        <v>145</v>
      </c>
      <c r="AW151" s="12" t="s">
        <v>40</v>
      </c>
      <c r="AX151" s="12" t="s">
        <v>85</v>
      </c>
      <c r="AY151" s="257" t="s">
        <v>138</v>
      </c>
    </row>
    <row r="152" s="1" customFormat="1" ht="25.5" customHeight="1">
      <c r="B152" s="46"/>
      <c r="C152" s="221" t="s">
        <v>241</v>
      </c>
      <c r="D152" s="221" t="s">
        <v>140</v>
      </c>
      <c r="E152" s="222" t="s">
        <v>593</v>
      </c>
      <c r="F152" s="223" t="s">
        <v>594</v>
      </c>
      <c r="G152" s="224" t="s">
        <v>210</v>
      </c>
      <c r="H152" s="225">
        <v>46.140000000000001</v>
      </c>
      <c r="I152" s="226"/>
      <c r="J152" s="227">
        <f>ROUND(I152*H152,2)</f>
        <v>0</v>
      </c>
      <c r="K152" s="223" t="s">
        <v>144</v>
      </c>
      <c r="L152" s="72"/>
      <c r="M152" s="228" t="s">
        <v>42</v>
      </c>
      <c r="N152" s="229" t="s">
        <v>48</v>
      </c>
      <c r="O152" s="47"/>
      <c r="P152" s="230">
        <f>O152*H152</f>
        <v>0</v>
      </c>
      <c r="Q152" s="230">
        <v>0.017389999999999999</v>
      </c>
      <c r="R152" s="230">
        <f>Q152*H152</f>
        <v>0.80237459999999994</v>
      </c>
      <c r="S152" s="230">
        <v>0</v>
      </c>
      <c r="T152" s="231">
        <f>S152*H152</f>
        <v>0</v>
      </c>
      <c r="AR152" s="24" t="s">
        <v>145</v>
      </c>
      <c r="AT152" s="24" t="s">
        <v>140</v>
      </c>
      <c r="AU152" s="24" t="s">
        <v>23</v>
      </c>
      <c r="AY152" s="24" t="s">
        <v>138</v>
      </c>
      <c r="BE152" s="232">
        <f>IF(N152="základní",J152,0)</f>
        <v>0</v>
      </c>
      <c r="BF152" s="232">
        <f>IF(N152="snížená",J152,0)</f>
        <v>0</v>
      </c>
      <c r="BG152" s="232">
        <f>IF(N152="zákl. přenesená",J152,0)</f>
        <v>0</v>
      </c>
      <c r="BH152" s="232">
        <f>IF(N152="sníž. přenesená",J152,0)</f>
        <v>0</v>
      </c>
      <c r="BI152" s="232">
        <f>IF(N152="nulová",J152,0)</f>
        <v>0</v>
      </c>
      <c r="BJ152" s="24" t="s">
        <v>85</v>
      </c>
      <c r="BK152" s="232">
        <f>ROUND(I152*H152,2)</f>
        <v>0</v>
      </c>
      <c r="BL152" s="24" t="s">
        <v>145</v>
      </c>
      <c r="BM152" s="24" t="s">
        <v>595</v>
      </c>
    </row>
    <row r="153" s="1" customFormat="1">
      <c r="B153" s="46"/>
      <c r="C153" s="74"/>
      <c r="D153" s="233" t="s">
        <v>147</v>
      </c>
      <c r="E153" s="74"/>
      <c r="F153" s="234" t="s">
        <v>573</v>
      </c>
      <c r="G153" s="74"/>
      <c r="H153" s="74"/>
      <c r="I153" s="191"/>
      <c r="J153" s="74"/>
      <c r="K153" s="74"/>
      <c r="L153" s="72"/>
      <c r="M153" s="235"/>
      <c r="N153" s="47"/>
      <c r="O153" s="47"/>
      <c r="P153" s="47"/>
      <c r="Q153" s="47"/>
      <c r="R153" s="47"/>
      <c r="S153" s="47"/>
      <c r="T153" s="95"/>
      <c r="AT153" s="24" t="s">
        <v>147</v>
      </c>
      <c r="AU153" s="24" t="s">
        <v>23</v>
      </c>
    </row>
    <row r="154" s="11" customFormat="1">
      <c r="B154" s="236"/>
      <c r="C154" s="237"/>
      <c r="D154" s="233" t="s">
        <v>149</v>
      </c>
      <c r="E154" s="238" t="s">
        <v>42</v>
      </c>
      <c r="F154" s="239" t="s">
        <v>596</v>
      </c>
      <c r="G154" s="237"/>
      <c r="H154" s="240">
        <v>46.140000000000001</v>
      </c>
      <c r="I154" s="241"/>
      <c r="J154" s="237"/>
      <c r="K154" s="237"/>
      <c r="L154" s="242"/>
      <c r="M154" s="243"/>
      <c r="N154" s="244"/>
      <c r="O154" s="244"/>
      <c r="P154" s="244"/>
      <c r="Q154" s="244"/>
      <c r="R154" s="244"/>
      <c r="S154" s="244"/>
      <c r="T154" s="245"/>
      <c r="AT154" s="246" t="s">
        <v>149</v>
      </c>
      <c r="AU154" s="246" t="s">
        <v>23</v>
      </c>
      <c r="AV154" s="11" t="s">
        <v>23</v>
      </c>
      <c r="AW154" s="11" t="s">
        <v>40</v>
      </c>
      <c r="AX154" s="11" t="s">
        <v>77</v>
      </c>
      <c r="AY154" s="246" t="s">
        <v>138</v>
      </c>
    </row>
    <row r="155" s="12" customFormat="1">
      <c r="B155" s="247"/>
      <c r="C155" s="248"/>
      <c r="D155" s="233" t="s">
        <v>149</v>
      </c>
      <c r="E155" s="249" t="s">
        <v>42</v>
      </c>
      <c r="F155" s="250" t="s">
        <v>151</v>
      </c>
      <c r="G155" s="248"/>
      <c r="H155" s="251">
        <v>46.140000000000001</v>
      </c>
      <c r="I155" s="252"/>
      <c r="J155" s="248"/>
      <c r="K155" s="248"/>
      <c r="L155" s="253"/>
      <c r="M155" s="254"/>
      <c r="N155" s="255"/>
      <c r="O155" s="255"/>
      <c r="P155" s="255"/>
      <c r="Q155" s="255"/>
      <c r="R155" s="255"/>
      <c r="S155" s="255"/>
      <c r="T155" s="256"/>
      <c r="AT155" s="257" t="s">
        <v>149</v>
      </c>
      <c r="AU155" s="257" t="s">
        <v>23</v>
      </c>
      <c r="AV155" s="12" t="s">
        <v>145</v>
      </c>
      <c r="AW155" s="12" t="s">
        <v>40</v>
      </c>
      <c r="AX155" s="12" t="s">
        <v>85</v>
      </c>
      <c r="AY155" s="257" t="s">
        <v>138</v>
      </c>
    </row>
    <row r="156" s="1" customFormat="1" ht="38.25" customHeight="1">
      <c r="B156" s="46"/>
      <c r="C156" s="221" t="s">
        <v>246</v>
      </c>
      <c r="D156" s="221" t="s">
        <v>140</v>
      </c>
      <c r="E156" s="222" t="s">
        <v>221</v>
      </c>
      <c r="F156" s="223" t="s">
        <v>222</v>
      </c>
      <c r="G156" s="224" t="s">
        <v>210</v>
      </c>
      <c r="H156" s="225">
        <v>237.86600000000001</v>
      </c>
      <c r="I156" s="226"/>
      <c r="J156" s="227">
        <f>ROUND(I156*H156,2)</f>
        <v>0</v>
      </c>
      <c r="K156" s="223" t="s">
        <v>144</v>
      </c>
      <c r="L156" s="72"/>
      <c r="M156" s="228" t="s">
        <v>42</v>
      </c>
      <c r="N156" s="229" t="s">
        <v>48</v>
      </c>
      <c r="O156" s="47"/>
      <c r="P156" s="230">
        <f>O156*H156</f>
        <v>0</v>
      </c>
      <c r="Q156" s="230">
        <v>0</v>
      </c>
      <c r="R156" s="230">
        <f>Q156*H156</f>
        <v>0</v>
      </c>
      <c r="S156" s="230">
        <v>0</v>
      </c>
      <c r="T156" s="231">
        <f>S156*H156</f>
        <v>0</v>
      </c>
      <c r="AR156" s="24" t="s">
        <v>145</v>
      </c>
      <c r="AT156" s="24" t="s">
        <v>140</v>
      </c>
      <c r="AU156" s="24" t="s">
        <v>23</v>
      </c>
      <c r="AY156" s="24" t="s">
        <v>138</v>
      </c>
      <c r="BE156" s="232">
        <f>IF(N156="základní",J156,0)</f>
        <v>0</v>
      </c>
      <c r="BF156" s="232">
        <f>IF(N156="snížená",J156,0)</f>
        <v>0</v>
      </c>
      <c r="BG156" s="232">
        <f>IF(N156="zákl. přenesená",J156,0)</f>
        <v>0</v>
      </c>
      <c r="BH156" s="232">
        <f>IF(N156="sníž. přenesená",J156,0)</f>
        <v>0</v>
      </c>
      <c r="BI156" s="232">
        <f>IF(N156="nulová",J156,0)</f>
        <v>0</v>
      </c>
      <c r="BJ156" s="24" t="s">
        <v>85</v>
      </c>
      <c r="BK156" s="232">
        <f>ROUND(I156*H156,2)</f>
        <v>0</v>
      </c>
      <c r="BL156" s="24" t="s">
        <v>145</v>
      </c>
      <c r="BM156" s="24" t="s">
        <v>597</v>
      </c>
    </row>
    <row r="157" s="1" customFormat="1">
      <c r="B157" s="46"/>
      <c r="C157" s="74"/>
      <c r="D157" s="233" t="s">
        <v>147</v>
      </c>
      <c r="E157" s="74"/>
      <c r="F157" s="234" t="s">
        <v>224</v>
      </c>
      <c r="G157" s="74"/>
      <c r="H157" s="74"/>
      <c r="I157" s="191"/>
      <c r="J157" s="74"/>
      <c r="K157" s="74"/>
      <c r="L157" s="72"/>
      <c r="M157" s="235"/>
      <c r="N157" s="47"/>
      <c r="O157" s="47"/>
      <c r="P157" s="47"/>
      <c r="Q157" s="47"/>
      <c r="R157" s="47"/>
      <c r="S157" s="47"/>
      <c r="T157" s="95"/>
      <c r="AT157" s="24" t="s">
        <v>147</v>
      </c>
      <c r="AU157" s="24" t="s">
        <v>23</v>
      </c>
    </row>
    <row r="158" s="14" customFormat="1">
      <c r="B158" s="269"/>
      <c r="C158" s="270"/>
      <c r="D158" s="233" t="s">
        <v>149</v>
      </c>
      <c r="E158" s="271" t="s">
        <v>42</v>
      </c>
      <c r="F158" s="272" t="s">
        <v>598</v>
      </c>
      <c r="G158" s="270"/>
      <c r="H158" s="271" t="s">
        <v>42</v>
      </c>
      <c r="I158" s="273"/>
      <c r="J158" s="270"/>
      <c r="K158" s="270"/>
      <c r="L158" s="274"/>
      <c r="M158" s="275"/>
      <c r="N158" s="276"/>
      <c r="O158" s="276"/>
      <c r="P158" s="276"/>
      <c r="Q158" s="276"/>
      <c r="R158" s="276"/>
      <c r="S158" s="276"/>
      <c r="T158" s="277"/>
      <c r="AT158" s="278" t="s">
        <v>149</v>
      </c>
      <c r="AU158" s="278" t="s">
        <v>23</v>
      </c>
      <c r="AV158" s="14" t="s">
        <v>85</v>
      </c>
      <c r="AW158" s="14" t="s">
        <v>40</v>
      </c>
      <c r="AX158" s="14" t="s">
        <v>77</v>
      </c>
      <c r="AY158" s="278" t="s">
        <v>138</v>
      </c>
    </row>
    <row r="159" s="14" customFormat="1">
      <c r="B159" s="269"/>
      <c r="C159" s="270"/>
      <c r="D159" s="233" t="s">
        <v>149</v>
      </c>
      <c r="E159" s="271" t="s">
        <v>42</v>
      </c>
      <c r="F159" s="272" t="s">
        <v>599</v>
      </c>
      <c r="G159" s="270"/>
      <c r="H159" s="271" t="s">
        <v>42</v>
      </c>
      <c r="I159" s="273"/>
      <c r="J159" s="270"/>
      <c r="K159" s="270"/>
      <c r="L159" s="274"/>
      <c r="M159" s="275"/>
      <c r="N159" s="276"/>
      <c r="O159" s="276"/>
      <c r="P159" s="276"/>
      <c r="Q159" s="276"/>
      <c r="R159" s="276"/>
      <c r="S159" s="276"/>
      <c r="T159" s="277"/>
      <c r="AT159" s="278" t="s">
        <v>149</v>
      </c>
      <c r="AU159" s="278" t="s">
        <v>23</v>
      </c>
      <c r="AV159" s="14" t="s">
        <v>85</v>
      </c>
      <c r="AW159" s="14" t="s">
        <v>40</v>
      </c>
      <c r="AX159" s="14" t="s">
        <v>77</v>
      </c>
      <c r="AY159" s="278" t="s">
        <v>138</v>
      </c>
    </row>
    <row r="160" s="11" customFormat="1">
      <c r="B160" s="236"/>
      <c r="C160" s="237"/>
      <c r="D160" s="233" t="s">
        <v>149</v>
      </c>
      <c r="E160" s="238" t="s">
        <v>42</v>
      </c>
      <c r="F160" s="239" t="s">
        <v>600</v>
      </c>
      <c r="G160" s="237"/>
      <c r="H160" s="240">
        <v>31.5</v>
      </c>
      <c r="I160" s="241"/>
      <c r="J160" s="237"/>
      <c r="K160" s="237"/>
      <c r="L160" s="242"/>
      <c r="M160" s="243"/>
      <c r="N160" s="244"/>
      <c r="O160" s="244"/>
      <c r="P160" s="244"/>
      <c r="Q160" s="244"/>
      <c r="R160" s="244"/>
      <c r="S160" s="244"/>
      <c r="T160" s="245"/>
      <c r="AT160" s="246" t="s">
        <v>149</v>
      </c>
      <c r="AU160" s="246" t="s">
        <v>23</v>
      </c>
      <c r="AV160" s="11" t="s">
        <v>23</v>
      </c>
      <c r="AW160" s="11" t="s">
        <v>40</v>
      </c>
      <c r="AX160" s="11" t="s">
        <v>77</v>
      </c>
      <c r="AY160" s="246" t="s">
        <v>138</v>
      </c>
    </row>
    <row r="161" s="11" customFormat="1">
      <c r="B161" s="236"/>
      <c r="C161" s="237"/>
      <c r="D161" s="233" t="s">
        <v>149</v>
      </c>
      <c r="E161" s="238" t="s">
        <v>42</v>
      </c>
      <c r="F161" s="239" t="s">
        <v>601</v>
      </c>
      <c r="G161" s="237"/>
      <c r="H161" s="240">
        <v>8.8439999999999994</v>
      </c>
      <c r="I161" s="241"/>
      <c r="J161" s="237"/>
      <c r="K161" s="237"/>
      <c r="L161" s="242"/>
      <c r="M161" s="243"/>
      <c r="N161" s="244"/>
      <c r="O161" s="244"/>
      <c r="P161" s="244"/>
      <c r="Q161" s="244"/>
      <c r="R161" s="244"/>
      <c r="S161" s="244"/>
      <c r="T161" s="245"/>
      <c r="AT161" s="246" t="s">
        <v>149</v>
      </c>
      <c r="AU161" s="246" t="s">
        <v>23</v>
      </c>
      <c r="AV161" s="11" t="s">
        <v>23</v>
      </c>
      <c r="AW161" s="11" t="s">
        <v>40</v>
      </c>
      <c r="AX161" s="11" t="s">
        <v>77</v>
      </c>
      <c r="AY161" s="246" t="s">
        <v>138</v>
      </c>
    </row>
    <row r="162" s="11" customFormat="1">
      <c r="B162" s="236"/>
      <c r="C162" s="237"/>
      <c r="D162" s="233" t="s">
        <v>149</v>
      </c>
      <c r="E162" s="238" t="s">
        <v>42</v>
      </c>
      <c r="F162" s="239" t="s">
        <v>602</v>
      </c>
      <c r="G162" s="237"/>
      <c r="H162" s="240">
        <v>11.396000000000001</v>
      </c>
      <c r="I162" s="241"/>
      <c r="J162" s="237"/>
      <c r="K162" s="237"/>
      <c r="L162" s="242"/>
      <c r="M162" s="243"/>
      <c r="N162" s="244"/>
      <c r="O162" s="244"/>
      <c r="P162" s="244"/>
      <c r="Q162" s="244"/>
      <c r="R162" s="244"/>
      <c r="S162" s="244"/>
      <c r="T162" s="245"/>
      <c r="AT162" s="246" t="s">
        <v>149</v>
      </c>
      <c r="AU162" s="246" t="s">
        <v>23</v>
      </c>
      <c r="AV162" s="11" t="s">
        <v>23</v>
      </c>
      <c r="AW162" s="11" t="s">
        <v>40</v>
      </c>
      <c r="AX162" s="11" t="s">
        <v>77</v>
      </c>
      <c r="AY162" s="246" t="s">
        <v>138</v>
      </c>
    </row>
    <row r="163" s="11" customFormat="1">
      <c r="B163" s="236"/>
      <c r="C163" s="237"/>
      <c r="D163" s="233" t="s">
        <v>149</v>
      </c>
      <c r="E163" s="238" t="s">
        <v>42</v>
      </c>
      <c r="F163" s="239" t="s">
        <v>603</v>
      </c>
      <c r="G163" s="237"/>
      <c r="H163" s="240">
        <v>282.04000000000002</v>
      </c>
      <c r="I163" s="241"/>
      <c r="J163" s="237"/>
      <c r="K163" s="237"/>
      <c r="L163" s="242"/>
      <c r="M163" s="243"/>
      <c r="N163" s="244"/>
      <c r="O163" s="244"/>
      <c r="P163" s="244"/>
      <c r="Q163" s="244"/>
      <c r="R163" s="244"/>
      <c r="S163" s="244"/>
      <c r="T163" s="245"/>
      <c r="AT163" s="246" t="s">
        <v>149</v>
      </c>
      <c r="AU163" s="246" t="s">
        <v>23</v>
      </c>
      <c r="AV163" s="11" t="s">
        <v>23</v>
      </c>
      <c r="AW163" s="11" t="s">
        <v>40</v>
      </c>
      <c r="AX163" s="11" t="s">
        <v>77</v>
      </c>
      <c r="AY163" s="246" t="s">
        <v>138</v>
      </c>
    </row>
    <row r="164" s="11" customFormat="1">
      <c r="B164" s="236"/>
      <c r="C164" s="237"/>
      <c r="D164" s="233" t="s">
        <v>149</v>
      </c>
      <c r="E164" s="238" t="s">
        <v>42</v>
      </c>
      <c r="F164" s="239" t="s">
        <v>604</v>
      </c>
      <c r="G164" s="237"/>
      <c r="H164" s="240">
        <v>52.240000000000002</v>
      </c>
      <c r="I164" s="241"/>
      <c r="J164" s="237"/>
      <c r="K164" s="237"/>
      <c r="L164" s="242"/>
      <c r="M164" s="243"/>
      <c r="N164" s="244"/>
      <c r="O164" s="244"/>
      <c r="P164" s="244"/>
      <c r="Q164" s="244"/>
      <c r="R164" s="244"/>
      <c r="S164" s="244"/>
      <c r="T164" s="245"/>
      <c r="AT164" s="246" t="s">
        <v>149</v>
      </c>
      <c r="AU164" s="246" t="s">
        <v>23</v>
      </c>
      <c r="AV164" s="11" t="s">
        <v>23</v>
      </c>
      <c r="AW164" s="11" t="s">
        <v>40</v>
      </c>
      <c r="AX164" s="11" t="s">
        <v>77</v>
      </c>
      <c r="AY164" s="246" t="s">
        <v>138</v>
      </c>
    </row>
    <row r="165" s="11" customFormat="1">
      <c r="B165" s="236"/>
      <c r="C165" s="237"/>
      <c r="D165" s="233" t="s">
        <v>149</v>
      </c>
      <c r="E165" s="238" t="s">
        <v>42</v>
      </c>
      <c r="F165" s="239" t="s">
        <v>605</v>
      </c>
      <c r="G165" s="237"/>
      <c r="H165" s="240">
        <v>-28.914000000000001</v>
      </c>
      <c r="I165" s="241"/>
      <c r="J165" s="237"/>
      <c r="K165" s="237"/>
      <c r="L165" s="242"/>
      <c r="M165" s="243"/>
      <c r="N165" s="244"/>
      <c r="O165" s="244"/>
      <c r="P165" s="244"/>
      <c r="Q165" s="244"/>
      <c r="R165" s="244"/>
      <c r="S165" s="244"/>
      <c r="T165" s="245"/>
      <c r="AT165" s="246" t="s">
        <v>149</v>
      </c>
      <c r="AU165" s="246" t="s">
        <v>23</v>
      </c>
      <c r="AV165" s="11" t="s">
        <v>23</v>
      </c>
      <c r="AW165" s="11" t="s">
        <v>40</v>
      </c>
      <c r="AX165" s="11" t="s">
        <v>77</v>
      </c>
      <c r="AY165" s="246" t="s">
        <v>138</v>
      </c>
    </row>
    <row r="166" s="13" customFormat="1">
      <c r="B166" s="258"/>
      <c r="C166" s="259"/>
      <c r="D166" s="233" t="s">
        <v>149</v>
      </c>
      <c r="E166" s="260" t="s">
        <v>42</v>
      </c>
      <c r="F166" s="261" t="s">
        <v>227</v>
      </c>
      <c r="G166" s="259"/>
      <c r="H166" s="262">
        <v>357.10599999999999</v>
      </c>
      <c r="I166" s="263"/>
      <c r="J166" s="259"/>
      <c r="K166" s="259"/>
      <c r="L166" s="264"/>
      <c r="M166" s="265"/>
      <c r="N166" s="266"/>
      <c r="O166" s="266"/>
      <c r="P166" s="266"/>
      <c r="Q166" s="266"/>
      <c r="R166" s="266"/>
      <c r="S166" s="266"/>
      <c r="T166" s="267"/>
      <c r="AT166" s="268" t="s">
        <v>149</v>
      </c>
      <c r="AU166" s="268" t="s">
        <v>23</v>
      </c>
      <c r="AV166" s="13" t="s">
        <v>157</v>
      </c>
      <c r="AW166" s="13" t="s">
        <v>40</v>
      </c>
      <c r="AX166" s="13" t="s">
        <v>77</v>
      </c>
      <c r="AY166" s="268" t="s">
        <v>138</v>
      </c>
    </row>
    <row r="167" s="11" customFormat="1">
      <c r="B167" s="236"/>
      <c r="C167" s="237"/>
      <c r="D167" s="233" t="s">
        <v>149</v>
      </c>
      <c r="E167" s="238" t="s">
        <v>42</v>
      </c>
      <c r="F167" s="239" t="s">
        <v>42</v>
      </c>
      <c r="G167" s="237"/>
      <c r="H167" s="240">
        <v>0</v>
      </c>
      <c r="I167" s="241"/>
      <c r="J167" s="237"/>
      <c r="K167" s="237"/>
      <c r="L167" s="242"/>
      <c r="M167" s="243"/>
      <c r="N167" s="244"/>
      <c r="O167" s="244"/>
      <c r="P167" s="244"/>
      <c r="Q167" s="244"/>
      <c r="R167" s="244"/>
      <c r="S167" s="244"/>
      <c r="T167" s="245"/>
      <c r="AT167" s="246" t="s">
        <v>149</v>
      </c>
      <c r="AU167" s="246" t="s">
        <v>23</v>
      </c>
      <c r="AV167" s="11" t="s">
        <v>23</v>
      </c>
      <c r="AW167" s="11" t="s">
        <v>40</v>
      </c>
      <c r="AX167" s="11" t="s">
        <v>77</v>
      </c>
      <c r="AY167" s="246" t="s">
        <v>138</v>
      </c>
    </row>
    <row r="168" s="11" customFormat="1">
      <c r="B168" s="236"/>
      <c r="C168" s="237"/>
      <c r="D168" s="233" t="s">
        <v>149</v>
      </c>
      <c r="E168" s="238" t="s">
        <v>42</v>
      </c>
      <c r="F168" s="239" t="s">
        <v>606</v>
      </c>
      <c r="G168" s="237"/>
      <c r="H168" s="240">
        <v>214.26400000000001</v>
      </c>
      <c r="I168" s="241"/>
      <c r="J168" s="237"/>
      <c r="K168" s="237"/>
      <c r="L168" s="242"/>
      <c r="M168" s="243"/>
      <c r="N168" s="244"/>
      <c r="O168" s="244"/>
      <c r="P168" s="244"/>
      <c r="Q168" s="244"/>
      <c r="R168" s="244"/>
      <c r="S168" s="244"/>
      <c r="T168" s="245"/>
      <c r="AT168" s="246" t="s">
        <v>149</v>
      </c>
      <c r="AU168" s="246" t="s">
        <v>23</v>
      </c>
      <c r="AV168" s="11" t="s">
        <v>23</v>
      </c>
      <c r="AW168" s="11" t="s">
        <v>40</v>
      </c>
      <c r="AX168" s="11" t="s">
        <v>77</v>
      </c>
      <c r="AY168" s="246" t="s">
        <v>138</v>
      </c>
    </row>
    <row r="169" s="11" customFormat="1">
      <c r="B169" s="236"/>
      <c r="C169" s="237"/>
      <c r="D169" s="233" t="s">
        <v>149</v>
      </c>
      <c r="E169" s="238" t="s">
        <v>42</v>
      </c>
      <c r="F169" s="239" t="s">
        <v>607</v>
      </c>
      <c r="G169" s="237"/>
      <c r="H169" s="240">
        <v>23.602</v>
      </c>
      <c r="I169" s="241"/>
      <c r="J169" s="237"/>
      <c r="K169" s="237"/>
      <c r="L169" s="242"/>
      <c r="M169" s="243"/>
      <c r="N169" s="244"/>
      <c r="O169" s="244"/>
      <c r="P169" s="244"/>
      <c r="Q169" s="244"/>
      <c r="R169" s="244"/>
      <c r="S169" s="244"/>
      <c r="T169" s="245"/>
      <c r="AT169" s="246" t="s">
        <v>149</v>
      </c>
      <c r="AU169" s="246" t="s">
        <v>23</v>
      </c>
      <c r="AV169" s="11" t="s">
        <v>23</v>
      </c>
      <c r="AW169" s="11" t="s">
        <v>40</v>
      </c>
      <c r="AX169" s="11" t="s">
        <v>77</v>
      </c>
      <c r="AY169" s="246" t="s">
        <v>138</v>
      </c>
    </row>
    <row r="170" s="13" customFormat="1">
      <c r="B170" s="258"/>
      <c r="C170" s="259"/>
      <c r="D170" s="233" t="s">
        <v>149</v>
      </c>
      <c r="E170" s="260" t="s">
        <v>42</v>
      </c>
      <c r="F170" s="261" t="s">
        <v>227</v>
      </c>
      <c r="G170" s="259"/>
      <c r="H170" s="262">
        <v>237.86600000000001</v>
      </c>
      <c r="I170" s="263"/>
      <c r="J170" s="259"/>
      <c r="K170" s="259"/>
      <c r="L170" s="264"/>
      <c r="M170" s="265"/>
      <c r="N170" s="266"/>
      <c r="O170" s="266"/>
      <c r="P170" s="266"/>
      <c r="Q170" s="266"/>
      <c r="R170" s="266"/>
      <c r="S170" s="266"/>
      <c r="T170" s="267"/>
      <c r="AT170" s="268" t="s">
        <v>149</v>
      </c>
      <c r="AU170" s="268" t="s">
        <v>23</v>
      </c>
      <c r="AV170" s="13" t="s">
        <v>157</v>
      </c>
      <c r="AW170" s="13" t="s">
        <v>40</v>
      </c>
      <c r="AX170" s="13" t="s">
        <v>85</v>
      </c>
      <c r="AY170" s="268" t="s">
        <v>138</v>
      </c>
    </row>
    <row r="171" s="1" customFormat="1" ht="38.25" customHeight="1">
      <c r="B171" s="46"/>
      <c r="C171" s="221" t="s">
        <v>251</v>
      </c>
      <c r="D171" s="221" t="s">
        <v>140</v>
      </c>
      <c r="E171" s="222" t="s">
        <v>232</v>
      </c>
      <c r="F171" s="223" t="s">
        <v>233</v>
      </c>
      <c r="G171" s="224" t="s">
        <v>210</v>
      </c>
      <c r="H171" s="225">
        <v>79.289000000000001</v>
      </c>
      <c r="I171" s="226"/>
      <c r="J171" s="227">
        <f>ROUND(I171*H171,2)</f>
        <v>0</v>
      </c>
      <c r="K171" s="223" t="s">
        <v>144</v>
      </c>
      <c r="L171" s="72"/>
      <c r="M171" s="228" t="s">
        <v>42</v>
      </c>
      <c r="N171" s="229" t="s">
        <v>48</v>
      </c>
      <c r="O171" s="47"/>
      <c r="P171" s="230">
        <f>O171*H171</f>
        <v>0</v>
      </c>
      <c r="Q171" s="230">
        <v>0</v>
      </c>
      <c r="R171" s="230">
        <f>Q171*H171</f>
        <v>0</v>
      </c>
      <c r="S171" s="230">
        <v>0</v>
      </c>
      <c r="T171" s="231">
        <f>S171*H171</f>
        <v>0</v>
      </c>
      <c r="AR171" s="24" t="s">
        <v>145</v>
      </c>
      <c r="AT171" s="24" t="s">
        <v>140</v>
      </c>
      <c r="AU171" s="24" t="s">
        <v>23</v>
      </c>
      <c r="AY171" s="24" t="s">
        <v>138</v>
      </c>
      <c r="BE171" s="232">
        <f>IF(N171="základní",J171,0)</f>
        <v>0</v>
      </c>
      <c r="BF171" s="232">
        <f>IF(N171="snížená",J171,0)</f>
        <v>0</v>
      </c>
      <c r="BG171" s="232">
        <f>IF(N171="zákl. přenesená",J171,0)</f>
        <v>0</v>
      </c>
      <c r="BH171" s="232">
        <f>IF(N171="sníž. přenesená",J171,0)</f>
        <v>0</v>
      </c>
      <c r="BI171" s="232">
        <f>IF(N171="nulová",J171,0)</f>
        <v>0</v>
      </c>
      <c r="BJ171" s="24" t="s">
        <v>85</v>
      </c>
      <c r="BK171" s="232">
        <f>ROUND(I171*H171,2)</f>
        <v>0</v>
      </c>
      <c r="BL171" s="24" t="s">
        <v>145</v>
      </c>
      <c r="BM171" s="24" t="s">
        <v>608</v>
      </c>
    </row>
    <row r="172" s="1" customFormat="1">
      <c r="B172" s="46"/>
      <c r="C172" s="74"/>
      <c r="D172" s="233" t="s">
        <v>147</v>
      </c>
      <c r="E172" s="74"/>
      <c r="F172" s="234" t="s">
        <v>224</v>
      </c>
      <c r="G172" s="74"/>
      <c r="H172" s="74"/>
      <c r="I172" s="191"/>
      <c r="J172" s="74"/>
      <c r="K172" s="74"/>
      <c r="L172" s="72"/>
      <c r="M172" s="235"/>
      <c r="N172" s="47"/>
      <c r="O172" s="47"/>
      <c r="P172" s="47"/>
      <c r="Q172" s="47"/>
      <c r="R172" s="47"/>
      <c r="S172" s="47"/>
      <c r="T172" s="95"/>
      <c r="AT172" s="24" t="s">
        <v>147</v>
      </c>
      <c r="AU172" s="24" t="s">
        <v>23</v>
      </c>
    </row>
    <row r="173" s="11" customFormat="1">
      <c r="B173" s="236"/>
      <c r="C173" s="237"/>
      <c r="D173" s="233" t="s">
        <v>149</v>
      </c>
      <c r="E173" s="238" t="s">
        <v>42</v>
      </c>
      <c r="F173" s="239" t="s">
        <v>609</v>
      </c>
      <c r="G173" s="237"/>
      <c r="H173" s="240">
        <v>79.289000000000001</v>
      </c>
      <c r="I173" s="241"/>
      <c r="J173" s="237"/>
      <c r="K173" s="237"/>
      <c r="L173" s="242"/>
      <c r="M173" s="243"/>
      <c r="N173" s="244"/>
      <c r="O173" s="244"/>
      <c r="P173" s="244"/>
      <c r="Q173" s="244"/>
      <c r="R173" s="244"/>
      <c r="S173" s="244"/>
      <c r="T173" s="245"/>
      <c r="AT173" s="246" t="s">
        <v>149</v>
      </c>
      <c r="AU173" s="246" t="s">
        <v>23</v>
      </c>
      <c r="AV173" s="11" t="s">
        <v>23</v>
      </c>
      <c r="AW173" s="11" t="s">
        <v>40</v>
      </c>
      <c r="AX173" s="11" t="s">
        <v>77</v>
      </c>
      <c r="AY173" s="246" t="s">
        <v>138</v>
      </c>
    </row>
    <row r="174" s="12" customFormat="1">
      <c r="B174" s="247"/>
      <c r="C174" s="248"/>
      <c r="D174" s="233" t="s">
        <v>149</v>
      </c>
      <c r="E174" s="249" t="s">
        <v>42</v>
      </c>
      <c r="F174" s="250" t="s">
        <v>151</v>
      </c>
      <c r="G174" s="248"/>
      <c r="H174" s="251">
        <v>79.289000000000001</v>
      </c>
      <c r="I174" s="252"/>
      <c r="J174" s="248"/>
      <c r="K174" s="248"/>
      <c r="L174" s="253"/>
      <c r="M174" s="254"/>
      <c r="N174" s="255"/>
      <c r="O174" s="255"/>
      <c r="P174" s="255"/>
      <c r="Q174" s="255"/>
      <c r="R174" s="255"/>
      <c r="S174" s="255"/>
      <c r="T174" s="256"/>
      <c r="AT174" s="257" t="s">
        <v>149</v>
      </c>
      <c r="AU174" s="257" t="s">
        <v>23</v>
      </c>
      <c r="AV174" s="12" t="s">
        <v>145</v>
      </c>
      <c r="AW174" s="12" t="s">
        <v>40</v>
      </c>
      <c r="AX174" s="12" t="s">
        <v>85</v>
      </c>
      <c r="AY174" s="257" t="s">
        <v>138</v>
      </c>
    </row>
    <row r="175" s="1" customFormat="1" ht="38.25" customHeight="1">
      <c r="B175" s="46"/>
      <c r="C175" s="221" t="s">
        <v>9</v>
      </c>
      <c r="D175" s="221" t="s">
        <v>140</v>
      </c>
      <c r="E175" s="222" t="s">
        <v>237</v>
      </c>
      <c r="F175" s="223" t="s">
        <v>238</v>
      </c>
      <c r="G175" s="224" t="s">
        <v>210</v>
      </c>
      <c r="H175" s="225">
        <v>95.022999999999996</v>
      </c>
      <c r="I175" s="226"/>
      <c r="J175" s="227">
        <f>ROUND(I175*H175,2)</f>
        <v>0</v>
      </c>
      <c r="K175" s="223" t="s">
        <v>144</v>
      </c>
      <c r="L175" s="72"/>
      <c r="M175" s="228" t="s">
        <v>42</v>
      </c>
      <c r="N175" s="229" t="s">
        <v>48</v>
      </c>
      <c r="O175" s="47"/>
      <c r="P175" s="230">
        <f>O175*H175</f>
        <v>0</v>
      </c>
      <c r="Q175" s="230">
        <v>0</v>
      </c>
      <c r="R175" s="230">
        <f>Q175*H175</f>
        <v>0</v>
      </c>
      <c r="S175" s="230">
        <v>0</v>
      </c>
      <c r="T175" s="231">
        <f>S175*H175</f>
        <v>0</v>
      </c>
      <c r="AR175" s="24" t="s">
        <v>145</v>
      </c>
      <c r="AT175" s="24" t="s">
        <v>140</v>
      </c>
      <c r="AU175" s="24" t="s">
        <v>23</v>
      </c>
      <c r="AY175" s="24" t="s">
        <v>138</v>
      </c>
      <c r="BE175" s="232">
        <f>IF(N175="základní",J175,0)</f>
        <v>0</v>
      </c>
      <c r="BF175" s="232">
        <f>IF(N175="snížená",J175,0)</f>
        <v>0</v>
      </c>
      <c r="BG175" s="232">
        <f>IF(N175="zákl. přenesená",J175,0)</f>
        <v>0</v>
      </c>
      <c r="BH175" s="232">
        <f>IF(N175="sníž. přenesená",J175,0)</f>
        <v>0</v>
      </c>
      <c r="BI175" s="232">
        <f>IF(N175="nulová",J175,0)</f>
        <v>0</v>
      </c>
      <c r="BJ175" s="24" t="s">
        <v>85</v>
      </c>
      <c r="BK175" s="232">
        <f>ROUND(I175*H175,2)</f>
        <v>0</v>
      </c>
      <c r="BL175" s="24" t="s">
        <v>145</v>
      </c>
      <c r="BM175" s="24" t="s">
        <v>610</v>
      </c>
    </row>
    <row r="176" s="1" customFormat="1">
      <c r="B176" s="46"/>
      <c r="C176" s="74"/>
      <c r="D176" s="233" t="s">
        <v>147</v>
      </c>
      <c r="E176" s="74"/>
      <c r="F176" s="234" t="s">
        <v>224</v>
      </c>
      <c r="G176" s="74"/>
      <c r="H176" s="74"/>
      <c r="I176" s="191"/>
      <c r="J176" s="74"/>
      <c r="K176" s="74"/>
      <c r="L176" s="72"/>
      <c r="M176" s="235"/>
      <c r="N176" s="47"/>
      <c r="O176" s="47"/>
      <c r="P176" s="47"/>
      <c r="Q176" s="47"/>
      <c r="R176" s="47"/>
      <c r="S176" s="47"/>
      <c r="T176" s="95"/>
      <c r="AT176" s="24" t="s">
        <v>147</v>
      </c>
      <c r="AU176" s="24" t="s">
        <v>23</v>
      </c>
    </row>
    <row r="177" s="11" customFormat="1">
      <c r="B177" s="236"/>
      <c r="C177" s="237"/>
      <c r="D177" s="233" t="s">
        <v>149</v>
      </c>
      <c r="E177" s="238" t="s">
        <v>42</v>
      </c>
      <c r="F177" s="239" t="s">
        <v>611</v>
      </c>
      <c r="G177" s="237"/>
      <c r="H177" s="240">
        <v>71.421000000000006</v>
      </c>
      <c r="I177" s="241"/>
      <c r="J177" s="237"/>
      <c r="K177" s="237"/>
      <c r="L177" s="242"/>
      <c r="M177" s="243"/>
      <c r="N177" s="244"/>
      <c r="O177" s="244"/>
      <c r="P177" s="244"/>
      <c r="Q177" s="244"/>
      <c r="R177" s="244"/>
      <c r="S177" s="244"/>
      <c r="T177" s="245"/>
      <c r="AT177" s="246" t="s">
        <v>149</v>
      </c>
      <c r="AU177" s="246" t="s">
        <v>23</v>
      </c>
      <c r="AV177" s="11" t="s">
        <v>23</v>
      </c>
      <c r="AW177" s="11" t="s">
        <v>40</v>
      </c>
      <c r="AX177" s="11" t="s">
        <v>77</v>
      </c>
      <c r="AY177" s="246" t="s">
        <v>138</v>
      </c>
    </row>
    <row r="178" s="11" customFormat="1">
      <c r="B178" s="236"/>
      <c r="C178" s="237"/>
      <c r="D178" s="233" t="s">
        <v>149</v>
      </c>
      <c r="E178" s="238" t="s">
        <v>42</v>
      </c>
      <c r="F178" s="239" t="s">
        <v>612</v>
      </c>
      <c r="G178" s="237"/>
      <c r="H178" s="240">
        <v>23.602</v>
      </c>
      <c r="I178" s="241"/>
      <c r="J178" s="237"/>
      <c r="K178" s="237"/>
      <c r="L178" s="242"/>
      <c r="M178" s="243"/>
      <c r="N178" s="244"/>
      <c r="O178" s="244"/>
      <c r="P178" s="244"/>
      <c r="Q178" s="244"/>
      <c r="R178" s="244"/>
      <c r="S178" s="244"/>
      <c r="T178" s="245"/>
      <c r="AT178" s="246" t="s">
        <v>149</v>
      </c>
      <c r="AU178" s="246" t="s">
        <v>23</v>
      </c>
      <c r="AV178" s="11" t="s">
        <v>23</v>
      </c>
      <c r="AW178" s="11" t="s">
        <v>40</v>
      </c>
      <c r="AX178" s="11" t="s">
        <v>77</v>
      </c>
      <c r="AY178" s="246" t="s">
        <v>138</v>
      </c>
    </row>
    <row r="179" s="12" customFormat="1">
      <c r="B179" s="247"/>
      <c r="C179" s="248"/>
      <c r="D179" s="233" t="s">
        <v>149</v>
      </c>
      <c r="E179" s="249" t="s">
        <v>42</v>
      </c>
      <c r="F179" s="250" t="s">
        <v>151</v>
      </c>
      <c r="G179" s="248"/>
      <c r="H179" s="251">
        <v>95.022999999999996</v>
      </c>
      <c r="I179" s="252"/>
      <c r="J179" s="248"/>
      <c r="K179" s="248"/>
      <c r="L179" s="253"/>
      <c r="M179" s="254"/>
      <c r="N179" s="255"/>
      <c r="O179" s="255"/>
      <c r="P179" s="255"/>
      <c r="Q179" s="255"/>
      <c r="R179" s="255"/>
      <c r="S179" s="255"/>
      <c r="T179" s="256"/>
      <c r="AT179" s="257" t="s">
        <v>149</v>
      </c>
      <c r="AU179" s="257" t="s">
        <v>23</v>
      </c>
      <c r="AV179" s="12" t="s">
        <v>145</v>
      </c>
      <c r="AW179" s="12" t="s">
        <v>40</v>
      </c>
      <c r="AX179" s="12" t="s">
        <v>85</v>
      </c>
      <c r="AY179" s="257" t="s">
        <v>138</v>
      </c>
    </row>
    <row r="180" s="1" customFormat="1" ht="38.25" customHeight="1">
      <c r="B180" s="46"/>
      <c r="C180" s="221" t="s">
        <v>260</v>
      </c>
      <c r="D180" s="221" t="s">
        <v>140</v>
      </c>
      <c r="E180" s="222" t="s">
        <v>242</v>
      </c>
      <c r="F180" s="223" t="s">
        <v>243</v>
      </c>
      <c r="G180" s="224" t="s">
        <v>210</v>
      </c>
      <c r="H180" s="225">
        <v>31.673999999999999</v>
      </c>
      <c r="I180" s="226"/>
      <c r="J180" s="227">
        <f>ROUND(I180*H180,2)</f>
        <v>0</v>
      </c>
      <c r="K180" s="223" t="s">
        <v>144</v>
      </c>
      <c r="L180" s="72"/>
      <c r="M180" s="228" t="s">
        <v>42</v>
      </c>
      <c r="N180" s="229" t="s">
        <v>48</v>
      </c>
      <c r="O180" s="47"/>
      <c r="P180" s="230">
        <f>O180*H180</f>
        <v>0</v>
      </c>
      <c r="Q180" s="230">
        <v>0</v>
      </c>
      <c r="R180" s="230">
        <f>Q180*H180</f>
        <v>0</v>
      </c>
      <c r="S180" s="230">
        <v>0</v>
      </c>
      <c r="T180" s="231">
        <f>S180*H180</f>
        <v>0</v>
      </c>
      <c r="AR180" s="24" t="s">
        <v>145</v>
      </c>
      <c r="AT180" s="24" t="s">
        <v>140</v>
      </c>
      <c r="AU180" s="24" t="s">
        <v>23</v>
      </c>
      <c r="AY180" s="24" t="s">
        <v>138</v>
      </c>
      <c r="BE180" s="232">
        <f>IF(N180="základní",J180,0)</f>
        <v>0</v>
      </c>
      <c r="BF180" s="232">
        <f>IF(N180="snížená",J180,0)</f>
        <v>0</v>
      </c>
      <c r="BG180" s="232">
        <f>IF(N180="zákl. přenesená",J180,0)</f>
        <v>0</v>
      </c>
      <c r="BH180" s="232">
        <f>IF(N180="sníž. přenesená",J180,0)</f>
        <v>0</v>
      </c>
      <c r="BI180" s="232">
        <f>IF(N180="nulová",J180,0)</f>
        <v>0</v>
      </c>
      <c r="BJ180" s="24" t="s">
        <v>85</v>
      </c>
      <c r="BK180" s="232">
        <f>ROUND(I180*H180,2)</f>
        <v>0</v>
      </c>
      <c r="BL180" s="24" t="s">
        <v>145</v>
      </c>
      <c r="BM180" s="24" t="s">
        <v>613</v>
      </c>
    </row>
    <row r="181" s="1" customFormat="1">
      <c r="B181" s="46"/>
      <c r="C181" s="74"/>
      <c r="D181" s="233" t="s">
        <v>147</v>
      </c>
      <c r="E181" s="74"/>
      <c r="F181" s="234" t="s">
        <v>224</v>
      </c>
      <c r="G181" s="74"/>
      <c r="H181" s="74"/>
      <c r="I181" s="191"/>
      <c r="J181" s="74"/>
      <c r="K181" s="74"/>
      <c r="L181" s="72"/>
      <c r="M181" s="235"/>
      <c r="N181" s="47"/>
      <c r="O181" s="47"/>
      <c r="P181" s="47"/>
      <c r="Q181" s="47"/>
      <c r="R181" s="47"/>
      <c r="S181" s="47"/>
      <c r="T181" s="95"/>
      <c r="AT181" s="24" t="s">
        <v>147</v>
      </c>
      <c r="AU181" s="24" t="s">
        <v>23</v>
      </c>
    </row>
    <row r="182" s="11" customFormat="1">
      <c r="B182" s="236"/>
      <c r="C182" s="237"/>
      <c r="D182" s="233" t="s">
        <v>149</v>
      </c>
      <c r="E182" s="238" t="s">
        <v>42</v>
      </c>
      <c r="F182" s="239" t="s">
        <v>614</v>
      </c>
      <c r="G182" s="237"/>
      <c r="H182" s="240">
        <v>31.673999999999999</v>
      </c>
      <c r="I182" s="241"/>
      <c r="J182" s="237"/>
      <c r="K182" s="237"/>
      <c r="L182" s="242"/>
      <c r="M182" s="243"/>
      <c r="N182" s="244"/>
      <c r="O182" s="244"/>
      <c r="P182" s="244"/>
      <c r="Q182" s="244"/>
      <c r="R182" s="244"/>
      <c r="S182" s="244"/>
      <c r="T182" s="245"/>
      <c r="AT182" s="246" t="s">
        <v>149</v>
      </c>
      <c r="AU182" s="246" t="s">
        <v>23</v>
      </c>
      <c r="AV182" s="11" t="s">
        <v>23</v>
      </c>
      <c r="AW182" s="11" t="s">
        <v>40</v>
      </c>
      <c r="AX182" s="11" t="s">
        <v>77</v>
      </c>
      <c r="AY182" s="246" t="s">
        <v>138</v>
      </c>
    </row>
    <row r="183" s="12" customFormat="1">
      <c r="B183" s="247"/>
      <c r="C183" s="248"/>
      <c r="D183" s="233" t="s">
        <v>149</v>
      </c>
      <c r="E183" s="249" t="s">
        <v>42</v>
      </c>
      <c r="F183" s="250" t="s">
        <v>151</v>
      </c>
      <c r="G183" s="248"/>
      <c r="H183" s="251">
        <v>31.673999999999999</v>
      </c>
      <c r="I183" s="252"/>
      <c r="J183" s="248"/>
      <c r="K183" s="248"/>
      <c r="L183" s="253"/>
      <c r="M183" s="254"/>
      <c r="N183" s="255"/>
      <c r="O183" s="255"/>
      <c r="P183" s="255"/>
      <c r="Q183" s="255"/>
      <c r="R183" s="255"/>
      <c r="S183" s="255"/>
      <c r="T183" s="256"/>
      <c r="AT183" s="257" t="s">
        <v>149</v>
      </c>
      <c r="AU183" s="257" t="s">
        <v>23</v>
      </c>
      <c r="AV183" s="12" t="s">
        <v>145</v>
      </c>
      <c r="AW183" s="12" t="s">
        <v>40</v>
      </c>
      <c r="AX183" s="12" t="s">
        <v>85</v>
      </c>
      <c r="AY183" s="257" t="s">
        <v>138</v>
      </c>
    </row>
    <row r="184" s="1" customFormat="1" ht="38.25" customHeight="1">
      <c r="B184" s="46"/>
      <c r="C184" s="221" t="s">
        <v>265</v>
      </c>
      <c r="D184" s="221" t="s">
        <v>140</v>
      </c>
      <c r="E184" s="222" t="s">
        <v>247</v>
      </c>
      <c r="F184" s="223" t="s">
        <v>248</v>
      </c>
      <c r="G184" s="224" t="s">
        <v>210</v>
      </c>
      <c r="H184" s="225">
        <v>95.022999999999996</v>
      </c>
      <c r="I184" s="226"/>
      <c r="J184" s="227">
        <f>ROUND(I184*H184,2)</f>
        <v>0</v>
      </c>
      <c r="K184" s="223" t="s">
        <v>144</v>
      </c>
      <c r="L184" s="72"/>
      <c r="M184" s="228" t="s">
        <v>42</v>
      </c>
      <c r="N184" s="229" t="s">
        <v>48</v>
      </c>
      <c r="O184" s="47"/>
      <c r="P184" s="230">
        <f>O184*H184</f>
        <v>0</v>
      </c>
      <c r="Q184" s="230">
        <v>0.010460000000000001</v>
      </c>
      <c r="R184" s="230">
        <f>Q184*H184</f>
        <v>0.99394057999999996</v>
      </c>
      <c r="S184" s="230">
        <v>0</v>
      </c>
      <c r="T184" s="231">
        <f>S184*H184</f>
        <v>0</v>
      </c>
      <c r="AR184" s="24" t="s">
        <v>145</v>
      </c>
      <c r="AT184" s="24" t="s">
        <v>140</v>
      </c>
      <c r="AU184" s="24" t="s">
        <v>23</v>
      </c>
      <c r="AY184" s="24" t="s">
        <v>138</v>
      </c>
      <c r="BE184" s="232">
        <f>IF(N184="základní",J184,0)</f>
        <v>0</v>
      </c>
      <c r="BF184" s="232">
        <f>IF(N184="snížená",J184,0)</f>
        <v>0</v>
      </c>
      <c r="BG184" s="232">
        <f>IF(N184="zákl. přenesená",J184,0)</f>
        <v>0</v>
      </c>
      <c r="BH184" s="232">
        <f>IF(N184="sníž. přenesená",J184,0)</f>
        <v>0</v>
      </c>
      <c r="BI184" s="232">
        <f>IF(N184="nulová",J184,0)</f>
        <v>0</v>
      </c>
      <c r="BJ184" s="24" t="s">
        <v>85</v>
      </c>
      <c r="BK184" s="232">
        <f>ROUND(I184*H184,2)</f>
        <v>0</v>
      </c>
      <c r="BL184" s="24" t="s">
        <v>145</v>
      </c>
      <c r="BM184" s="24" t="s">
        <v>615</v>
      </c>
    </row>
    <row r="185" s="1" customFormat="1">
      <c r="B185" s="46"/>
      <c r="C185" s="74"/>
      <c r="D185" s="233" t="s">
        <v>147</v>
      </c>
      <c r="E185" s="74"/>
      <c r="F185" s="234" t="s">
        <v>224</v>
      </c>
      <c r="G185" s="74"/>
      <c r="H185" s="74"/>
      <c r="I185" s="191"/>
      <c r="J185" s="74"/>
      <c r="K185" s="74"/>
      <c r="L185" s="72"/>
      <c r="M185" s="235"/>
      <c r="N185" s="47"/>
      <c r="O185" s="47"/>
      <c r="P185" s="47"/>
      <c r="Q185" s="47"/>
      <c r="R185" s="47"/>
      <c r="S185" s="47"/>
      <c r="T185" s="95"/>
      <c r="AT185" s="24" t="s">
        <v>147</v>
      </c>
      <c r="AU185" s="24" t="s">
        <v>23</v>
      </c>
    </row>
    <row r="186" s="11" customFormat="1">
      <c r="B186" s="236"/>
      <c r="C186" s="237"/>
      <c r="D186" s="233" t="s">
        <v>149</v>
      </c>
      <c r="E186" s="238" t="s">
        <v>42</v>
      </c>
      <c r="F186" s="239" t="s">
        <v>616</v>
      </c>
      <c r="G186" s="237"/>
      <c r="H186" s="240">
        <v>71.421000000000006</v>
      </c>
      <c r="I186" s="241"/>
      <c r="J186" s="237"/>
      <c r="K186" s="237"/>
      <c r="L186" s="242"/>
      <c r="M186" s="243"/>
      <c r="N186" s="244"/>
      <c r="O186" s="244"/>
      <c r="P186" s="244"/>
      <c r="Q186" s="244"/>
      <c r="R186" s="244"/>
      <c r="S186" s="244"/>
      <c r="T186" s="245"/>
      <c r="AT186" s="246" t="s">
        <v>149</v>
      </c>
      <c r="AU186" s="246" t="s">
        <v>23</v>
      </c>
      <c r="AV186" s="11" t="s">
        <v>23</v>
      </c>
      <c r="AW186" s="11" t="s">
        <v>40</v>
      </c>
      <c r="AX186" s="11" t="s">
        <v>77</v>
      </c>
      <c r="AY186" s="246" t="s">
        <v>138</v>
      </c>
    </row>
    <row r="187" s="11" customFormat="1">
      <c r="B187" s="236"/>
      <c r="C187" s="237"/>
      <c r="D187" s="233" t="s">
        <v>149</v>
      </c>
      <c r="E187" s="238" t="s">
        <v>42</v>
      </c>
      <c r="F187" s="239" t="s">
        <v>617</v>
      </c>
      <c r="G187" s="237"/>
      <c r="H187" s="240">
        <v>23.602</v>
      </c>
      <c r="I187" s="241"/>
      <c r="J187" s="237"/>
      <c r="K187" s="237"/>
      <c r="L187" s="242"/>
      <c r="M187" s="243"/>
      <c r="N187" s="244"/>
      <c r="O187" s="244"/>
      <c r="P187" s="244"/>
      <c r="Q187" s="244"/>
      <c r="R187" s="244"/>
      <c r="S187" s="244"/>
      <c r="T187" s="245"/>
      <c r="AT187" s="246" t="s">
        <v>149</v>
      </c>
      <c r="AU187" s="246" t="s">
        <v>23</v>
      </c>
      <c r="AV187" s="11" t="s">
        <v>23</v>
      </c>
      <c r="AW187" s="11" t="s">
        <v>40</v>
      </c>
      <c r="AX187" s="11" t="s">
        <v>77</v>
      </c>
      <c r="AY187" s="246" t="s">
        <v>138</v>
      </c>
    </row>
    <row r="188" s="12" customFormat="1">
      <c r="B188" s="247"/>
      <c r="C188" s="248"/>
      <c r="D188" s="233" t="s">
        <v>149</v>
      </c>
      <c r="E188" s="249" t="s">
        <v>42</v>
      </c>
      <c r="F188" s="250" t="s">
        <v>151</v>
      </c>
      <c r="G188" s="248"/>
      <c r="H188" s="251">
        <v>95.022999999999996</v>
      </c>
      <c r="I188" s="252"/>
      <c r="J188" s="248"/>
      <c r="K188" s="248"/>
      <c r="L188" s="253"/>
      <c r="M188" s="254"/>
      <c r="N188" s="255"/>
      <c r="O188" s="255"/>
      <c r="P188" s="255"/>
      <c r="Q188" s="255"/>
      <c r="R188" s="255"/>
      <c r="S188" s="255"/>
      <c r="T188" s="256"/>
      <c r="AT188" s="257" t="s">
        <v>149</v>
      </c>
      <c r="AU188" s="257" t="s">
        <v>23</v>
      </c>
      <c r="AV188" s="12" t="s">
        <v>145</v>
      </c>
      <c r="AW188" s="12" t="s">
        <v>40</v>
      </c>
      <c r="AX188" s="12" t="s">
        <v>85</v>
      </c>
      <c r="AY188" s="257" t="s">
        <v>138</v>
      </c>
    </row>
    <row r="189" s="1" customFormat="1" ht="38.25" customHeight="1">
      <c r="B189" s="46"/>
      <c r="C189" s="221" t="s">
        <v>274</v>
      </c>
      <c r="D189" s="221" t="s">
        <v>140</v>
      </c>
      <c r="E189" s="222" t="s">
        <v>618</v>
      </c>
      <c r="F189" s="223" t="s">
        <v>619</v>
      </c>
      <c r="G189" s="224" t="s">
        <v>210</v>
      </c>
      <c r="H189" s="225">
        <v>47.203000000000003</v>
      </c>
      <c r="I189" s="226"/>
      <c r="J189" s="227">
        <f>ROUND(I189*H189,2)</f>
        <v>0</v>
      </c>
      <c r="K189" s="223" t="s">
        <v>144</v>
      </c>
      <c r="L189" s="72"/>
      <c r="M189" s="228" t="s">
        <v>42</v>
      </c>
      <c r="N189" s="229" t="s">
        <v>48</v>
      </c>
      <c r="O189" s="47"/>
      <c r="P189" s="230">
        <f>O189*H189</f>
        <v>0</v>
      </c>
      <c r="Q189" s="230">
        <v>0.01925</v>
      </c>
      <c r="R189" s="230">
        <f>Q189*H189</f>
        <v>0.90865775000000004</v>
      </c>
      <c r="S189" s="230">
        <v>0</v>
      </c>
      <c r="T189" s="231">
        <f>S189*H189</f>
        <v>0</v>
      </c>
      <c r="AR189" s="24" t="s">
        <v>145</v>
      </c>
      <c r="AT189" s="24" t="s">
        <v>140</v>
      </c>
      <c r="AU189" s="24" t="s">
        <v>23</v>
      </c>
      <c r="AY189" s="24" t="s">
        <v>138</v>
      </c>
      <c r="BE189" s="232">
        <f>IF(N189="základní",J189,0)</f>
        <v>0</v>
      </c>
      <c r="BF189" s="232">
        <f>IF(N189="snížená",J189,0)</f>
        <v>0</v>
      </c>
      <c r="BG189" s="232">
        <f>IF(N189="zákl. přenesená",J189,0)</f>
        <v>0</v>
      </c>
      <c r="BH189" s="232">
        <f>IF(N189="sníž. přenesená",J189,0)</f>
        <v>0</v>
      </c>
      <c r="BI189" s="232">
        <f>IF(N189="nulová",J189,0)</f>
        <v>0</v>
      </c>
      <c r="BJ189" s="24" t="s">
        <v>85</v>
      </c>
      <c r="BK189" s="232">
        <f>ROUND(I189*H189,2)</f>
        <v>0</v>
      </c>
      <c r="BL189" s="24" t="s">
        <v>145</v>
      </c>
      <c r="BM189" s="24" t="s">
        <v>620</v>
      </c>
    </row>
    <row r="190" s="1" customFormat="1">
      <c r="B190" s="46"/>
      <c r="C190" s="74"/>
      <c r="D190" s="233" t="s">
        <v>147</v>
      </c>
      <c r="E190" s="74"/>
      <c r="F190" s="234" t="s">
        <v>224</v>
      </c>
      <c r="G190" s="74"/>
      <c r="H190" s="74"/>
      <c r="I190" s="191"/>
      <c r="J190" s="74"/>
      <c r="K190" s="74"/>
      <c r="L190" s="72"/>
      <c r="M190" s="235"/>
      <c r="N190" s="47"/>
      <c r="O190" s="47"/>
      <c r="P190" s="47"/>
      <c r="Q190" s="47"/>
      <c r="R190" s="47"/>
      <c r="S190" s="47"/>
      <c r="T190" s="95"/>
      <c r="AT190" s="24" t="s">
        <v>147</v>
      </c>
      <c r="AU190" s="24" t="s">
        <v>23</v>
      </c>
    </row>
    <row r="191" s="11" customFormat="1">
      <c r="B191" s="236"/>
      <c r="C191" s="237"/>
      <c r="D191" s="233" t="s">
        <v>149</v>
      </c>
      <c r="E191" s="238" t="s">
        <v>42</v>
      </c>
      <c r="F191" s="239" t="s">
        <v>621</v>
      </c>
      <c r="G191" s="237"/>
      <c r="H191" s="240">
        <v>47.203000000000003</v>
      </c>
      <c r="I191" s="241"/>
      <c r="J191" s="237"/>
      <c r="K191" s="237"/>
      <c r="L191" s="242"/>
      <c r="M191" s="243"/>
      <c r="N191" s="244"/>
      <c r="O191" s="244"/>
      <c r="P191" s="244"/>
      <c r="Q191" s="244"/>
      <c r="R191" s="244"/>
      <c r="S191" s="244"/>
      <c r="T191" s="245"/>
      <c r="AT191" s="246" t="s">
        <v>149</v>
      </c>
      <c r="AU191" s="246" t="s">
        <v>23</v>
      </c>
      <c r="AV191" s="11" t="s">
        <v>23</v>
      </c>
      <c r="AW191" s="11" t="s">
        <v>40</v>
      </c>
      <c r="AX191" s="11" t="s">
        <v>77</v>
      </c>
      <c r="AY191" s="246" t="s">
        <v>138</v>
      </c>
    </row>
    <row r="192" s="12" customFormat="1">
      <c r="B192" s="247"/>
      <c r="C192" s="248"/>
      <c r="D192" s="233" t="s">
        <v>149</v>
      </c>
      <c r="E192" s="249" t="s">
        <v>42</v>
      </c>
      <c r="F192" s="250" t="s">
        <v>151</v>
      </c>
      <c r="G192" s="248"/>
      <c r="H192" s="251">
        <v>47.203000000000003</v>
      </c>
      <c r="I192" s="252"/>
      <c r="J192" s="248"/>
      <c r="K192" s="248"/>
      <c r="L192" s="253"/>
      <c r="M192" s="254"/>
      <c r="N192" s="255"/>
      <c r="O192" s="255"/>
      <c r="P192" s="255"/>
      <c r="Q192" s="255"/>
      <c r="R192" s="255"/>
      <c r="S192" s="255"/>
      <c r="T192" s="256"/>
      <c r="AT192" s="257" t="s">
        <v>149</v>
      </c>
      <c r="AU192" s="257" t="s">
        <v>23</v>
      </c>
      <c r="AV192" s="12" t="s">
        <v>145</v>
      </c>
      <c r="AW192" s="12" t="s">
        <v>40</v>
      </c>
      <c r="AX192" s="12" t="s">
        <v>85</v>
      </c>
      <c r="AY192" s="257" t="s">
        <v>138</v>
      </c>
    </row>
    <row r="193" s="1" customFormat="1" ht="25.5" customHeight="1">
      <c r="B193" s="46"/>
      <c r="C193" s="221" t="s">
        <v>281</v>
      </c>
      <c r="D193" s="221" t="s">
        <v>140</v>
      </c>
      <c r="E193" s="222" t="s">
        <v>622</v>
      </c>
      <c r="F193" s="223" t="s">
        <v>623</v>
      </c>
      <c r="G193" s="224" t="s">
        <v>154</v>
      </c>
      <c r="H193" s="225">
        <v>12</v>
      </c>
      <c r="I193" s="226"/>
      <c r="J193" s="227">
        <f>ROUND(I193*H193,2)</f>
        <v>0</v>
      </c>
      <c r="K193" s="223" t="s">
        <v>144</v>
      </c>
      <c r="L193" s="72"/>
      <c r="M193" s="228" t="s">
        <v>42</v>
      </c>
      <c r="N193" s="229" t="s">
        <v>48</v>
      </c>
      <c r="O193" s="47"/>
      <c r="P193" s="230">
        <f>O193*H193</f>
        <v>0</v>
      </c>
      <c r="Q193" s="230">
        <v>0</v>
      </c>
      <c r="R193" s="230">
        <f>Q193*H193</f>
        <v>0</v>
      </c>
      <c r="S193" s="230">
        <v>0</v>
      </c>
      <c r="T193" s="231">
        <f>S193*H193</f>
        <v>0</v>
      </c>
      <c r="AR193" s="24" t="s">
        <v>145</v>
      </c>
      <c r="AT193" s="24" t="s">
        <v>140</v>
      </c>
      <c r="AU193" s="24" t="s">
        <v>23</v>
      </c>
      <c r="AY193" s="24" t="s">
        <v>138</v>
      </c>
      <c r="BE193" s="232">
        <f>IF(N193="základní",J193,0)</f>
        <v>0</v>
      </c>
      <c r="BF193" s="232">
        <f>IF(N193="snížená",J193,0)</f>
        <v>0</v>
      </c>
      <c r="BG193" s="232">
        <f>IF(N193="zákl. přenesená",J193,0)</f>
        <v>0</v>
      </c>
      <c r="BH193" s="232">
        <f>IF(N193="sníž. přenesená",J193,0)</f>
        <v>0</v>
      </c>
      <c r="BI193" s="232">
        <f>IF(N193="nulová",J193,0)</f>
        <v>0</v>
      </c>
      <c r="BJ193" s="24" t="s">
        <v>85</v>
      </c>
      <c r="BK193" s="232">
        <f>ROUND(I193*H193,2)</f>
        <v>0</v>
      </c>
      <c r="BL193" s="24" t="s">
        <v>145</v>
      </c>
      <c r="BM193" s="24" t="s">
        <v>624</v>
      </c>
    </row>
    <row r="194" s="1" customFormat="1">
      <c r="B194" s="46"/>
      <c r="C194" s="74"/>
      <c r="D194" s="233" t="s">
        <v>147</v>
      </c>
      <c r="E194" s="74"/>
      <c r="F194" s="234" t="s">
        <v>625</v>
      </c>
      <c r="G194" s="74"/>
      <c r="H194" s="74"/>
      <c r="I194" s="191"/>
      <c r="J194" s="74"/>
      <c r="K194" s="74"/>
      <c r="L194" s="72"/>
      <c r="M194" s="235"/>
      <c r="N194" s="47"/>
      <c r="O194" s="47"/>
      <c r="P194" s="47"/>
      <c r="Q194" s="47"/>
      <c r="R194" s="47"/>
      <c r="S194" s="47"/>
      <c r="T194" s="95"/>
      <c r="AT194" s="24" t="s">
        <v>147</v>
      </c>
      <c r="AU194" s="24" t="s">
        <v>23</v>
      </c>
    </row>
    <row r="195" s="1" customFormat="1" ht="16.5" customHeight="1">
      <c r="B195" s="46"/>
      <c r="C195" s="279" t="s">
        <v>285</v>
      </c>
      <c r="D195" s="279" t="s">
        <v>324</v>
      </c>
      <c r="E195" s="280" t="s">
        <v>626</v>
      </c>
      <c r="F195" s="281" t="s">
        <v>627</v>
      </c>
      <c r="G195" s="282" t="s">
        <v>154</v>
      </c>
      <c r="H195" s="283">
        <v>12</v>
      </c>
      <c r="I195" s="284"/>
      <c r="J195" s="285">
        <f>ROUND(I195*H195,2)</f>
        <v>0</v>
      </c>
      <c r="K195" s="281" t="s">
        <v>42</v>
      </c>
      <c r="L195" s="286"/>
      <c r="M195" s="287" t="s">
        <v>42</v>
      </c>
      <c r="N195" s="288" t="s">
        <v>48</v>
      </c>
      <c r="O195" s="47"/>
      <c r="P195" s="230">
        <f>O195*H195</f>
        <v>0</v>
      </c>
      <c r="Q195" s="230">
        <v>0.091130000000000003</v>
      </c>
      <c r="R195" s="230">
        <f>Q195*H195</f>
        <v>1.0935600000000001</v>
      </c>
      <c r="S195" s="230">
        <v>0</v>
      </c>
      <c r="T195" s="231">
        <f>S195*H195</f>
        <v>0</v>
      </c>
      <c r="AR195" s="24" t="s">
        <v>185</v>
      </c>
      <c r="AT195" s="24" t="s">
        <v>324</v>
      </c>
      <c r="AU195" s="24" t="s">
        <v>23</v>
      </c>
      <c r="AY195" s="24" t="s">
        <v>138</v>
      </c>
      <c r="BE195" s="232">
        <f>IF(N195="základní",J195,0)</f>
        <v>0</v>
      </c>
      <c r="BF195" s="232">
        <f>IF(N195="snížená",J195,0)</f>
        <v>0</v>
      </c>
      <c r="BG195" s="232">
        <f>IF(N195="zákl. přenesená",J195,0)</f>
        <v>0</v>
      </c>
      <c r="BH195" s="232">
        <f>IF(N195="sníž. přenesená",J195,0)</f>
        <v>0</v>
      </c>
      <c r="BI195" s="232">
        <f>IF(N195="nulová",J195,0)</f>
        <v>0</v>
      </c>
      <c r="BJ195" s="24" t="s">
        <v>85</v>
      </c>
      <c r="BK195" s="232">
        <f>ROUND(I195*H195,2)</f>
        <v>0</v>
      </c>
      <c r="BL195" s="24" t="s">
        <v>145</v>
      </c>
      <c r="BM195" s="24" t="s">
        <v>628</v>
      </c>
    </row>
    <row r="196" s="1" customFormat="1" ht="25.5" customHeight="1">
      <c r="B196" s="46"/>
      <c r="C196" s="221" t="s">
        <v>294</v>
      </c>
      <c r="D196" s="221" t="s">
        <v>140</v>
      </c>
      <c r="E196" s="222" t="s">
        <v>252</v>
      </c>
      <c r="F196" s="223" t="s">
        <v>253</v>
      </c>
      <c r="G196" s="224" t="s">
        <v>143</v>
      </c>
      <c r="H196" s="225">
        <v>101.84999999999999</v>
      </c>
      <c r="I196" s="226"/>
      <c r="J196" s="227">
        <f>ROUND(I196*H196,2)</f>
        <v>0</v>
      </c>
      <c r="K196" s="223" t="s">
        <v>144</v>
      </c>
      <c r="L196" s="72"/>
      <c r="M196" s="228" t="s">
        <v>42</v>
      </c>
      <c r="N196" s="229" t="s">
        <v>48</v>
      </c>
      <c r="O196" s="47"/>
      <c r="P196" s="230">
        <f>O196*H196</f>
        <v>0</v>
      </c>
      <c r="Q196" s="230">
        <v>0.00084000000000000003</v>
      </c>
      <c r="R196" s="230">
        <f>Q196*H196</f>
        <v>0.085554000000000005</v>
      </c>
      <c r="S196" s="230">
        <v>0</v>
      </c>
      <c r="T196" s="231">
        <f>S196*H196</f>
        <v>0</v>
      </c>
      <c r="AR196" s="24" t="s">
        <v>145</v>
      </c>
      <c r="AT196" s="24" t="s">
        <v>140</v>
      </c>
      <c r="AU196" s="24" t="s">
        <v>23</v>
      </c>
      <c r="AY196" s="24" t="s">
        <v>138</v>
      </c>
      <c r="BE196" s="232">
        <f>IF(N196="základní",J196,0)</f>
        <v>0</v>
      </c>
      <c r="BF196" s="232">
        <f>IF(N196="snížená",J196,0)</f>
        <v>0</v>
      </c>
      <c r="BG196" s="232">
        <f>IF(N196="zákl. přenesená",J196,0)</f>
        <v>0</v>
      </c>
      <c r="BH196" s="232">
        <f>IF(N196="sníž. přenesená",J196,0)</f>
        <v>0</v>
      </c>
      <c r="BI196" s="232">
        <f>IF(N196="nulová",J196,0)</f>
        <v>0</v>
      </c>
      <c r="BJ196" s="24" t="s">
        <v>85</v>
      </c>
      <c r="BK196" s="232">
        <f>ROUND(I196*H196,2)</f>
        <v>0</v>
      </c>
      <c r="BL196" s="24" t="s">
        <v>145</v>
      </c>
      <c r="BM196" s="24" t="s">
        <v>629</v>
      </c>
    </row>
    <row r="197" s="1" customFormat="1">
      <c r="B197" s="46"/>
      <c r="C197" s="74"/>
      <c r="D197" s="233" t="s">
        <v>147</v>
      </c>
      <c r="E197" s="74"/>
      <c r="F197" s="234" t="s">
        <v>255</v>
      </c>
      <c r="G197" s="74"/>
      <c r="H197" s="74"/>
      <c r="I197" s="191"/>
      <c r="J197" s="74"/>
      <c r="K197" s="74"/>
      <c r="L197" s="72"/>
      <c r="M197" s="235"/>
      <c r="N197" s="47"/>
      <c r="O197" s="47"/>
      <c r="P197" s="47"/>
      <c r="Q197" s="47"/>
      <c r="R197" s="47"/>
      <c r="S197" s="47"/>
      <c r="T197" s="95"/>
      <c r="AT197" s="24" t="s">
        <v>147</v>
      </c>
      <c r="AU197" s="24" t="s">
        <v>23</v>
      </c>
    </row>
    <row r="198" s="11" customFormat="1">
      <c r="B198" s="236"/>
      <c r="C198" s="237"/>
      <c r="D198" s="233" t="s">
        <v>149</v>
      </c>
      <c r="E198" s="238" t="s">
        <v>42</v>
      </c>
      <c r="F198" s="239" t="s">
        <v>630</v>
      </c>
      <c r="G198" s="237"/>
      <c r="H198" s="240">
        <v>42</v>
      </c>
      <c r="I198" s="241"/>
      <c r="J198" s="237"/>
      <c r="K198" s="237"/>
      <c r="L198" s="242"/>
      <c r="M198" s="243"/>
      <c r="N198" s="244"/>
      <c r="O198" s="244"/>
      <c r="P198" s="244"/>
      <c r="Q198" s="244"/>
      <c r="R198" s="244"/>
      <c r="S198" s="244"/>
      <c r="T198" s="245"/>
      <c r="AT198" s="246" t="s">
        <v>149</v>
      </c>
      <c r="AU198" s="246" t="s">
        <v>23</v>
      </c>
      <c r="AV198" s="11" t="s">
        <v>23</v>
      </c>
      <c r="AW198" s="11" t="s">
        <v>40</v>
      </c>
      <c r="AX198" s="11" t="s">
        <v>77</v>
      </c>
      <c r="AY198" s="246" t="s">
        <v>138</v>
      </c>
    </row>
    <row r="199" s="11" customFormat="1">
      <c r="B199" s="236"/>
      <c r="C199" s="237"/>
      <c r="D199" s="233" t="s">
        <v>149</v>
      </c>
      <c r="E199" s="238" t="s">
        <v>42</v>
      </c>
      <c r="F199" s="239" t="s">
        <v>631</v>
      </c>
      <c r="G199" s="237"/>
      <c r="H199" s="240">
        <v>59.850000000000001</v>
      </c>
      <c r="I199" s="241"/>
      <c r="J199" s="237"/>
      <c r="K199" s="237"/>
      <c r="L199" s="242"/>
      <c r="M199" s="243"/>
      <c r="N199" s="244"/>
      <c r="O199" s="244"/>
      <c r="P199" s="244"/>
      <c r="Q199" s="244"/>
      <c r="R199" s="244"/>
      <c r="S199" s="244"/>
      <c r="T199" s="245"/>
      <c r="AT199" s="246" t="s">
        <v>149</v>
      </c>
      <c r="AU199" s="246" t="s">
        <v>23</v>
      </c>
      <c r="AV199" s="11" t="s">
        <v>23</v>
      </c>
      <c r="AW199" s="11" t="s">
        <v>40</v>
      </c>
      <c r="AX199" s="11" t="s">
        <v>77</v>
      </c>
      <c r="AY199" s="246" t="s">
        <v>138</v>
      </c>
    </row>
    <row r="200" s="12" customFormat="1">
      <c r="B200" s="247"/>
      <c r="C200" s="248"/>
      <c r="D200" s="233" t="s">
        <v>149</v>
      </c>
      <c r="E200" s="249" t="s">
        <v>42</v>
      </c>
      <c r="F200" s="250" t="s">
        <v>151</v>
      </c>
      <c r="G200" s="248"/>
      <c r="H200" s="251">
        <v>101.84999999999999</v>
      </c>
      <c r="I200" s="252"/>
      <c r="J200" s="248"/>
      <c r="K200" s="248"/>
      <c r="L200" s="253"/>
      <c r="M200" s="254"/>
      <c r="N200" s="255"/>
      <c r="O200" s="255"/>
      <c r="P200" s="255"/>
      <c r="Q200" s="255"/>
      <c r="R200" s="255"/>
      <c r="S200" s="255"/>
      <c r="T200" s="256"/>
      <c r="AT200" s="257" t="s">
        <v>149</v>
      </c>
      <c r="AU200" s="257" t="s">
        <v>23</v>
      </c>
      <c r="AV200" s="12" t="s">
        <v>145</v>
      </c>
      <c r="AW200" s="12" t="s">
        <v>40</v>
      </c>
      <c r="AX200" s="12" t="s">
        <v>85</v>
      </c>
      <c r="AY200" s="257" t="s">
        <v>138</v>
      </c>
    </row>
    <row r="201" s="1" customFormat="1" ht="25.5" customHeight="1">
      <c r="B201" s="46"/>
      <c r="C201" s="221" t="s">
        <v>298</v>
      </c>
      <c r="D201" s="221" t="s">
        <v>140</v>
      </c>
      <c r="E201" s="222" t="s">
        <v>632</v>
      </c>
      <c r="F201" s="223" t="s">
        <v>633</v>
      </c>
      <c r="G201" s="224" t="s">
        <v>143</v>
      </c>
      <c r="H201" s="225">
        <v>648</v>
      </c>
      <c r="I201" s="226"/>
      <c r="J201" s="227">
        <f>ROUND(I201*H201,2)</f>
        <v>0</v>
      </c>
      <c r="K201" s="223" t="s">
        <v>144</v>
      </c>
      <c r="L201" s="72"/>
      <c r="M201" s="228" t="s">
        <v>42</v>
      </c>
      <c r="N201" s="229" t="s">
        <v>48</v>
      </c>
      <c r="O201" s="47"/>
      <c r="P201" s="230">
        <f>O201*H201</f>
        <v>0</v>
      </c>
      <c r="Q201" s="230">
        <v>0.00084999999999999995</v>
      </c>
      <c r="R201" s="230">
        <f>Q201*H201</f>
        <v>0.55079999999999996</v>
      </c>
      <c r="S201" s="230">
        <v>0</v>
      </c>
      <c r="T201" s="231">
        <f>S201*H201</f>
        <v>0</v>
      </c>
      <c r="AR201" s="24" t="s">
        <v>145</v>
      </c>
      <c r="AT201" s="24" t="s">
        <v>140</v>
      </c>
      <c r="AU201" s="24" t="s">
        <v>23</v>
      </c>
      <c r="AY201" s="24" t="s">
        <v>138</v>
      </c>
      <c r="BE201" s="232">
        <f>IF(N201="základní",J201,0)</f>
        <v>0</v>
      </c>
      <c r="BF201" s="232">
        <f>IF(N201="snížená",J201,0)</f>
        <v>0</v>
      </c>
      <c r="BG201" s="232">
        <f>IF(N201="zákl. přenesená",J201,0)</f>
        <v>0</v>
      </c>
      <c r="BH201" s="232">
        <f>IF(N201="sníž. přenesená",J201,0)</f>
        <v>0</v>
      </c>
      <c r="BI201" s="232">
        <f>IF(N201="nulová",J201,0)</f>
        <v>0</v>
      </c>
      <c r="BJ201" s="24" t="s">
        <v>85</v>
      </c>
      <c r="BK201" s="232">
        <f>ROUND(I201*H201,2)</f>
        <v>0</v>
      </c>
      <c r="BL201" s="24" t="s">
        <v>145</v>
      </c>
      <c r="BM201" s="24" t="s">
        <v>634</v>
      </c>
    </row>
    <row r="202" s="1" customFormat="1">
      <c r="B202" s="46"/>
      <c r="C202" s="74"/>
      <c r="D202" s="233" t="s">
        <v>147</v>
      </c>
      <c r="E202" s="74"/>
      <c r="F202" s="234" t="s">
        <v>255</v>
      </c>
      <c r="G202" s="74"/>
      <c r="H202" s="74"/>
      <c r="I202" s="191"/>
      <c r="J202" s="74"/>
      <c r="K202" s="74"/>
      <c r="L202" s="72"/>
      <c r="M202" s="235"/>
      <c r="N202" s="47"/>
      <c r="O202" s="47"/>
      <c r="P202" s="47"/>
      <c r="Q202" s="47"/>
      <c r="R202" s="47"/>
      <c r="S202" s="47"/>
      <c r="T202" s="95"/>
      <c r="AT202" s="24" t="s">
        <v>147</v>
      </c>
      <c r="AU202" s="24" t="s">
        <v>23</v>
      </c>
    </row>
    <row r="203" s="11" customFormat="1">
      <c r="B203" s="236"/>
      <c r="C203" s="237"/>
      <c r="D203" s="233" t="s">
        <v>149</v>
      </c>
      <c r="E203" s="238" t="s">
        <v>42</v>
      </c>
      <c r="F203" s="239" t="s">
        <v>635</v>
      </c>
      <c r="G203" s="237"/>
      <c r="H203" s="240">
        <v>648</v>
      </c>
      <c r="I203" s="241"/>
      <c r="J203" s="237"/>
      <c r="K203" s="237"/>
      <c r="L203" s="242"/>
      <c r="M203" s="243"/>
      <c r="N203" s="244"/>
      <c r="O203" s="244"/>
      <c r="P203" s="244"/>
      <c r="Q203" s="244"/>
      <c r="R203" s="244"/>
      <c r="S203" s="244"/>
      <c r="T203" s="245"/>
      <c r="AT203" s="246" t="s">
        <v>149</v>
      </c>
      <c r="AU203" s="246" t="s">
        <v>23</v>
      </c>
      <c r="AV203" s="11" t="s">
        <v>23</v>
      </c>
      <c r="AW203" s="11" t="s">
        <v>40</v>
      </c>
      <c r="AX203" s="11" t="s">
        <v>77</v>
      </c>
      <c r="AY203" s="246" t="s">
        <v>138</v>
      </c>
    </row>
    <row r="204" s="12" customFormat="1">
      <c r="B204" s="247"/>
      <c r="C204" s="248"/>
      <c r="D204" s="233" t="s">
        <v>149</v>
      </c>
      <c r="E204" s="249" t="s">
        <v>42</v>
      </c>
      <c r="F204" s="250" t="s">
        <v>151</v>
      </c>
      <c r="G204" s="248"/>
      <c r="H204" s="251">
        <v>648</v>
      </c>
      <c r="I204" s="252"/>
      <c r="J204" s="248"/>
      <c r="K204" s="248"/>
      <c r="L204" s="253"/>
      <c r="M204" s="254"/>
      <c r="N204" s="255"/>
      <c r="O204" s="255"/>
      <c r="P204" s="255"/>
      <c r="Q204" s="255"/>
      <c r="R204" s="255"/>
      <c r="S204" s="255"/>
      <c r="T204" s="256"/>
      <c r="AT204" s="257" t="s">
        <v>149</v>
      </c>
      <c r="AU204" s="257" t="s">
        <v>23</v>
      </c>
      <c r="AV204" s="12" t="s">
        <v>145</v>
      </c>
      <c r="AW204" s="12" t="s">
        <v>40</v>
      </c>
      <c r="AX204" s="12" t="s">
        <v>85</v>
      </c>
      <c r="AY204" s="257" t="s">
        <v>138</v>
      </c>
    </row>
    <row r="205" s="1" customFormat="1" ht="25.5" customHeight="1">
      <c r="B205" s="46"/>
      <c r="C205" s="221" t="s">
        <v>304</v>
      </c>
      <c r="D205" s="221" t="s">
        <v>140</v>
      </c>
      <c r="E205" s="222" t="s">
        <v>257</v>
      </c>
      <c r="F205" s="223" t="s">
        <v>258</v>
      </c>
      <c r="G205" s="224" t="s">
        <v>143</v>
      </c>
      <c r="H205" s="225">
        <v>101.84999999999999</v>
      </c>
      <c r="I205" s="226"/>
      <c r="J205" s="227">
        <f>ROUND(I205*H205,2)</f>
        <v>0</v>
      </c>
      <c r="K205" s="223" t="s">
        <v>144</v>
      </c>
      <c r="L205" s="72"/>
      <c r="M205" s="228" t="s">
        <v>42</v>
      </c>
      <c r="N205" s="229" t="s">
        <v>48</v>
      </c>
      <c r="O205" s="47"/>
      <c r="P205" s="230">
        <f>O205*H205</f>
        <v>0</v>
      </c>
      <c r="Q205" s="230">
        <v>0</v>
      </c>
      <c r="R205" s="230">
        <f>Q205*H205</f>
        <v>0</v>
      </c>
      <c r="S205" s="230">
        <v>0</v>
      </c>
      <c r="T205" s="231">
        <f>S205*H205</f>
        <v>0</v>
      </c>
      <c r="AR205" s="24" t="s">
        <v>145</v>
      </c>
      <c r="AT205" s="24" t="s">
        <v>140</v>
      </c>
      <c r="AU205" s="24" t="s">
        <v>23</v>
      </c>
      <c r="AY205" s="24" t="s">
        <v>138</v>
      </c>
      <c r="BE205" s="232">
        <f>IF(N205="základní",J205,0)</f>
        <v>0</v>
      </c>
      <c r="BF205" s="232">
        <f>IF(N205="snížená",J205,0)</f>
        <v>0</v>
      </c>
      <c r="BG205" s="232">
        <f>IF(N205="zákl. přenesená",J205,0)</f>
        <v>0</v>
      </c>
      <c r="BH205" s="232">
        <f>IF(N205="sníž. přenesená",J205,0)</f>
        <v>0</v>
      </c>
      <c r="BI205" s="232">
        <f>IF(N205="nulová",J205,0)</f>
        <v>0</v>
      </c>
      <c r="BJ205" s="24" t="s">
        <v>85</v>
      </c>
      <c r="BK205" s="232">
        <f>ROUND(I205*H205,2)</f>
        <v>0</v>
      </c>
      <c r="BL205" s="24" t="s">
        <v>145</v>
      </c>
      <c r="BM205" s="24" t="s">
        <v>636</v>
      </c>
    </row>
    <row r="206" s="1" customFormat="1" ht="38.25" customHeight="1">
      <c r="B206" s="46"/>
      <c r="C206" s="221" t="s">
        <v>310</v>
      </c>
      <c r="D206" s="221" t="s">
        <v>140</v>
      </c>
      <c r="E206" s="222" t="s">
        <v>637</v>
      </c>
      <c r="F206" s="223" t="s">
        <v>638</v>
      </c>
      <c r="G206" s="224" t="s">
        <v>143</v>
      </c>
      <c r="H206" s="225">
        <v>648</v>
      </c>
      <c r="I206" s="226"/>
      <c r="J206" s="227">
        <f>ROUND(I206*H206,2)</f>
        <v>0</v>
      </c>
      <c r="K206" s="223" t="s">
        <v>144</v>
      </c>
      <c r="L206" s="72"/>
      <c r="M206" s="228" t="s">
        <v>42</v>
      </c>
      <c r="N206" s="229" t="s">
        <v>48</v>
      </c>
      <c r="O206" s="47"/>
      <c r="P206" s="230">
        <f>O206*H206</f>
        <v>0</v>
      </c>
      <c r="Q206" s="230">
        <v>0</v>
      </c>
      <c r="R206" s="230">
        <f>Q206*H206</f>
        <v>0</v>
      </c>
      <c r="S206" s="230">
        <v>0</v>
      </c>
      <c r="T206" s="231">
        <f>S206*H206</f>
        <v>0</v>
      </c>
      <c r="AR206" s="24" t="s">
        <v>145</v>
      </c>
      <c r="AT206" s="24" t="s">
        <v>140</v>
      </c>
      <c r="AU206" s="24" t="s">
        <v>23</v>
      </c>
      <c r="AY206" s="24" t="s">
        <v>138</v>
      </c>
      <c r="BE206" s="232">
        <f>IF(N206="základní",J206,0)</f>
        <v>0</v>
      </c>
      <c r="BF206" s="232">
        <f>IF(N206="snížená",J206,0)</f>
        <v>0</v>
      </c>
      <c r="BG206" s="232">
        <f>IF(N206="zákl. přenesená",J206,0)</f>
        <v>0</v>
      </c>
      <c r="BH206" s="232">
        <f>IF(N206="sníž. přenesená",J206,0)</f>
        <v>0</v>
      </c>
      <c r="BI206" s="232">
        <f>IF(N206="nulová",J206,0)</f>
        <v>0</v>
      </c>
      <c r="BJ206" s="24" t="s">
        <v>85</v>
      </c>
      <c r="BK206" s="232">
        <f>ROUND(I206*H206,2)</f>
        <v>0</v>
      </c>
      <c r="BL206" s="24" t="s">
        <v>145</v>
      </c>
      <c r="BM206" s="24" t="s">
        <v>639</v>
      </c>
    </row>
    <row r="207" s="1" customFormat="1" ht="25.5" customHeight="1">
      <c r="B207" s="46"/>
      <c r="C207" s="221" t="s">
        <v>316</v>
      </c>
      <c r="D207" s="221" t="s">
        <v>140</v>
      </c>
      <c r="E207" s="222" t="s">
        <v>640</v>
      </c>
      <c r="F207" s="223" t="s">
        <v>641</v>
      </c>
      <c r="G207" s="224" t="s">
        <v>143</v>
      </c>
      <c r="H207" s="225">
        <v>104</v>
      </c>
      <c r="I207" s="226"/>
      <c r="J207" s="227">
        <f>ROUND(I207*H207,2)</f>
        <v>0</v>
      </c>
      <c r="K207" s="223" t="s">
        <v>144</v>
      </c>
      <c r="L207" s="72"/>
      <c r="M207" s="228" t="s">
        <v>42</v>
      </c>
      <c r="N207" s="229" t="s">
        <v>48</v>
      </c>
      <c r="O207" s="47"/>
      <c r="P207" s="230">
        <f>O207*H207</f>
        <v>0</v>
      </c>
      <c r="Q207" s="230">
        <v>0.00149</v>
      </c>
      <c r="R207" s="230">
        <f>Q207*H207</f>
        <v>0.15495999999999999</v>
      </c>
      <c r="S207" s="230">
        <v>0</v>
      </c>
      <c r="T207" s="231">
        <f>S207*H207</f>
        <v>0</v>
      </c>
      <c r="AR207" s="24" t="s">
        <v>145</v>
      </c>
      <c r="AT207" s="24" t="s">
        <v>140</v>
      </c>
      <c r="AU207" s="24" t="s">
        <v>23</v>
      </c>
      <c r="AY207" s="24" t="s">
        <v>138</v>
      </c>
      <c r="BE207" s="232">
        <f>IF(N207="základní",J207,0)</f>
        <v>0</v>
      </c>
      <c r="BF207" s="232">
        <f>IF(N207="snížená",J207,0)</f>
        <v>0</v>
      </c>
      <c r="BG207" s="232">
        <f>IF(N207="zákl. přenesená",J207,0)</f>
        <v>0</v>
      </c>
      <c r="BH207" s="232">
        <f>IF(N207="sníž. přenesená",J207,0)</f>
        <v>0</v>
      </c>
      <c r="BI207" s="232">
        <f>IF(N207="nulová",J207,0)</f>
        <v>0</v>
      </c>
      <c r="BJ207" s="24" t="s">
        <v>85</v>
      </c>
      <c r="BK207" s="232">
        <f>ROUND(I207*H207,2)</f>
        <v>0</v>
      </c>
      <c r="BL207" s="24" t="s">
        <v>145</v>
      </c>
      <c r="BM207" s="24" t="s">
        <v>642</v>
      </c>
    </row>
    <row r="208" s="1" customFormat="1">
      <c r="B208" s="46"/>
      <c r="C208" s="74"/>
      <c r="D208" s="233" t="s">
        <v>147</v>
      </c>
      <c r="E208" s="74"/>
      <c r="F208" s="234" t="s">
        <v>643</v>
      </c>
      <c r="G208" s="74"/>
      <c r="H208" s="74"/>
      <c r="I208" s="191"/>
      <c r="J208" s="74"/>
      <c r="K208" s="74"/>
      <c r="L208" s="72"/>
      <c r="M208" s="235"/>
      <c r="N208" s="47"/>
      <c r="O208" s="47"/>
      <c r="P208" s="47"/>
      <c r="Q208" s="47"/>
      <c r="R208" s="47"/>
      <c r="S208" s="47"/>
      <c r="T208" s="95"/>
      <c r="AT208" s="24" t="s">
        <v>147</v>
      </c>
      <c r="AU208" s="24" t="s">
        <v>23</v>
      </c>
    </row>
    <row r="209" s="14" customFormat="1">
      <c r="B209" s="269"/>
      <c r="C209" s="270"/>
      <c r="D209" s="233" t="s">
        <v>149</v>
      </c>
      <c r="E209" s="271" t="s">
        <v>42</v>
      </c>
      <c r="F209" s="272" t="s">
        <v>644</v>
      </c>
      <c r="G209" s="270"/>
      <c r="H209" s="271" t="s">
        <v>42</v>
      </c>
      <c r="I209" s="273"/>
      <c r="J209" s="270"/>
      <c r="K209" s="270"/>
      <c r="L209" s="274"/>
      <c r="M209" s="275"/>
      <c r="N209" s="276"/>
      <c r="O209" s="276"/>
      <c r="P209" s="276"/>
      <c r="Q209" s="276"/>
      <c r="R209" s="276"/>
      <c r="S209" s="276"/>
      <c r="T209" s="277"/>
      <c r="AT209" s="278" t="s">
        <v>149</v>
      </c>
      <c r="AU209" s="278" t="s">
        <v>23</v>
      </c>
      <c r="AV209" s="14" t="s">
        <v>85</v>
      </c>
      <c r="AW209" s="14" t="s">
        <v>40</v>
      </c>
      <c r="AX209" s="14" t="s">
        <v>77</v>
      </c>
      <c r="AY209" s="278" t="s">
        <v>138</v>
      </c>
    </row>
    <row r="210" s="11" customFormat="1">
      <c r="B210" s="236"/>
      <c r="C210" s="237"/>
      <c r="D210" s="233" t="s">
        <v>149</v>
      </c>
      <c r="E210" s="238" t="s">
        <v>42</v>
      </c>
      <c r="F210" s="239" t="s">
        <v>645</v>
      </c>
      <c r="G210" s="237"/>
      <c r="H210" s="240">
        <v>86.400000000000006</v>
      </c>
      <c r="I210" s="241"/>
      <c r="J210" s="237"/>
      <c r="K210" s="237"/>
      <c r="L210" s="242"/>
      <c r="M210" s="243"/>
      <c r="N210" s="244"/>
      <c r="O210" s="244"/>
      <c r="P210" s="244"/>
      <c r="Q210" s="244"/>
      <c r="R210" s="244"/>
      <c r="S210" s="244"/>
      <c r="T210" s="245"/>
      <c r="AT210" s="246" t="s">
        <v>149</v>
      </c>
      <c r="AU210" s="246" t="s">
        <v>23</v>
      </c>
      <c r="AV210" s="11" t="s">
        <v>23</v>
      </c>
      <c r="AW210" s="11" t="s">
        <v>40</v>
      </c>
      <c r="AX210" s="11" t="s">
        <v>77</v>
      </c>
      <c r="AY210" s="246" t="s">
        <v>138</v>
      </c>
    </row>
    <row r="211" s="11" customFormat="1">
      <c r="B211" s="236"/>
      <c r="C211" s="237"/>
      <c r="D211" s="233" t="s">
        <v>149</v>
      </c>
      <c r="E211" s="238" t="s">
        <v>42</v>
      </c>
      <c r="F211" s="239" t="s">
        <v>646</v>
      </c>
      <c r="G211" s="237"/>
      <c r="H211" s="240">
        <v>17.600000000000001</v>
      </c>
      <c r="I211" s="241"/>
      <c r="J211" s="237"/>
      <c r="K211" s="237"/>
      <c r="L211" s="242"/>
      <c r="M211" s="243"/>
      <c r="N211" s="244"/>
      <c r="O211" s="244"/>
      <c r="P211" s="244"/>
      <c r="Q211" s="244"/>
      <c r="R211" s="244"/>
      <c r="S211" s="244"/>
      <c r="T211" s="245"/>
      <c r="AT211" s="246" t="s">
        <v>149</v>
      </c>
      <c r="AU211" s="246" t="s">
        <v>23</v>
      </c>
      <c r="AV211" s="11" t="s">
        <v>23</v>
      </c>
      <c r="AW211" s="11" t="s">
        <v>40</v>
      </c>
      <c r="AX211" s="11" t="s">
        <v>77</v>
      </c>
      <c r="AY211" s="246" t="s">
        <v>138</v>
      </c>
    </row>
    <row r="212" s="12" customFormat="1">
      <c r="B212" s="247"/>
      <c r="C212" s="248"/>
      <c r="D212" s="233" t="s">
        <v>149</v>
      </c>
      <c r="E212" s="249" t="s">
        <v>42</v>
      </c>
      <c r="F212" s="250" t="s">
        <v>151</v>
      </c>
      <c r="G212" s="248"/>
      <c r="H212" s="251">
        <v>104</v>
      </c>
      <c r="I212" s="252"/>
      <c r="J212" s="248"/>
      <c r="K212" s="248"/>
      <c r="L212" s="253"/>
      <c r="M212" s="254"/>
      <c r="N212" s="255"/>
      <c r="O212" s="255"/>
      <c r="P212" s="255"/>
      <c r="Q212" s="255"/>
      <c r="R212" s="255"/>
      <c r="S212" s="255"/>
      <c r="T212" s="256"/>
      <c r="AT212" s="257" t="s">
        <v>149</v>
      </c>
      <c r="AU212" s="257" t="s">
        <v>23</v>
      </c>
      <c r="AV212" s="12" t="s">
        <v>145</v>
      </c>
      <c r="AW212" s="12" t="s">
        <v>40</v>
      </c>
      <c r="AX212" s="12" t="s">
        <v>85</v>
      </c>
      <c r="AY212" s="257" t="s">
        <v>138</v>
      </c>
    </row>
    <row r="213" s="1" customFormat="1" ht="25.5" customHeight="1">
      <c r="B213" s="46"/>
      <c r="C213" s="221" t="s">
        <v>323</v>
      </c>
      <c r="D213" s="221" t="s">
        <v>140</v>
      </c>
      <c r="E213" s="222" t="s">
        <v>647</v>
      </c>
      <c r="F213" s="223" t="s">
        <v>648</v>
      </c>
      <c r="G213" s="224" t="s">
        <v>143</v>
      </c>
      <c r="H213" s="225">
        <v>104</v>
      </c>
      <c r="I213" s="226"/>
      <c r="J213" s="227">
        <f>ROUND(I213*H213,2)</f>
        <v>0</v>
      </c>
      <c r="K213" s="223" t="s">
        <v>144</v>
      </c>
      <c r="L213" s="72"/>
      <c r="M213" s="228" t="s">
        <v>42</v>
      </c>
      <c r="N213" s="229" t="s">
        <v>48</v>
      </c>
      <c r="O213" s="47"/>
      <c r="P213" s="230">
        <f>O213*H213</f>
        <v>0</v>
      </c>
      <c r="Q213" s="230">
        <v>0</v>
      </c>
      <c r="R213" s="230">
        <f>Q213*H213</f>
        <v>0</v>
      </c>
      <c r="S213" s="230">
        <v>0</v>
      </c>
      <c r="T213" s="231">
        <f>S213*H213</f>
        <v>0</v>
      </c>
      <c r="AR213" s="24" t="s">
        <v>145</v>
      </c>
      <c r="AT213" s="24" t="s">
        <v>140</v>
      </c>
      <c r="AU213" s="24" t="s">
        <v>23</v>
      </c>
      <c r="AY213" s="24" t="s">
        <v>138</v>
      </c>
      <c r="BE213" s="232">
        <f>IF(N213="základní",J213,0)</f>
        <v>0</v>
      </c>
      <c r="BF213" s="232">
        <f>IF(N213="snížená",J213,0)</f>
        <v>0</v>
      </c>
      <c r="BG213" s="232">
        <f>IF(N213="zákl. přenesená",J213,0)</f>
        <v>0</v>
      </c>
      <c r="BH213" s="232">
        <f>IF(N213="sníž. přenesená",J213,0)</f>
        <v>0</v>
      </c>
      <c r="BI213" s="232">
        <f>IF(N213="nulová",J213,0)</f>
        <v>0</v>
      </c>
      <c r="BJ213" s="24" t="s">
        <v>85</v>
      </c>
      <c r="BK213" s="232">
        <f>ROUND(I213*H213,2)</f>
        <v>0</v>
      </c>
      <c r="BL213" s="24" t="s">
        <v>145</v>
      </c>
      <c r="BM213" s="24" t="s">
        <v>649</v>
      </c>
    </row>
    <row r="214" s="1" customFormat="1" ht="25.5" customHeight="1">
      <c r="B214" s="46"/>
      <c r="C214" s="221" t="s">
        <v>329</v>
      </c>
      <c r="D214" s="221" t="s">
        <v>140</v>
      </c>
      <c r="E214" s="222" t="s">
        <v>650</v>
      </c>
      <c r="F214" s="223" t="s">
        <v>651</v>
      </c>
      <c r="G214" s="224" t="s">
        <v>210</v>
      </c>
      <c r="H214" s="225">
        <v>115.34999999999999</v>
      </c>
      <c r="I214" s="226"/>
      <c r="J214" s="227">
        <f>ROUND(I214*H214,2)</f>
        <v>0</v>
      </c>
      <c r="K214" s="223" t="s">
        <v>144</v>
      </c>
      <c r="L214" s="72"/>
      <c r="M214" s="228" t="s">
        <v>42</v>
      </c>
      <c r="N214" s="229" t="s">
        <v>48</v>
      </c>
      <c r="O214" s="47"/>
      <c r="P214" s="230">
        <f>O214*H214</f>
        <v>0</v>
      </c>
      <c r="Q214" s="230">
        <v>0.0013600000000000001</v>
      </c>
      <c r="R214" s="230">
        <f>Q214*H214</f>
        <v>0.15687600000000002</v>
      </c>
      <c r="S214" s="230">
        <v>0</v>
      </c>
      <c r="T214" s="231">
        <f>S214*H214</f>
        <v>0</v>
      </c>
      <c r="AR214" s="24" t="s">
        <v>145</v>
      </c>
      <c r="AT214" s="24" t="s">
        <v>140</v>
      </c>
      <c r="AU214" s="24" t="s">
        <v>23</v>
      </c>
      <c r="AY214" s="24" t="s">
        <v>138</v>
      </c>
      <c r="BE214" s="232">
        <f>IF(N214="základní",J214,0)</f>
        <v>0</v>
      </c>
      <c r="BF214" s="232">
        <f>IF(N214="snížená",J214,0)</f>
        <v>0</v>
      </c>
      <c r="BG214" s="232">
        <f>IF(N214="zákl. přenesená",J214,0)</f>
        <v>0</v>
      </c>
      <c r="BH214" s="232">
        <f>IF(N214="sníž. přenesená",J214,0)</f>
        <v>0</v>
      </c>
      <c r="BI214" s="232">
        <f>IF(N214="nulová",J214,0)</f>
        <v>0</v>
      </c>
      <c r="BJ214" s="24" t="s">
        <v>85</v>
      </c>
      <c r="BK214" s="232">
        <f>ROUND(I214*H214,2)</f>
        <v>0</v>
      </c>
      <c r="BL214" s="24" t="s">
        <v>145</v>
      </c>
      <c r="BM214" s="24" t="s">
        <v>652</v>
      </c>
    </row>
    <row r="215" s="1" customFormat="1">
      <c r="B215" s="46"/>
      <c r="C215" s="74"/>
      <c r="D215" s="233" t="s">
        <v>147</v>
      </c>
      <c r="E215" s="74"/>
      <c r="F215" s="234" t="s">
        <v>653</v>
      </c>
      <c r="G215" s="74"/>
      <c r="H215" s="74"/>
      <c r="I215" s="191"/>
      <c r="J215" s="74"/>
      <c r="K215" s="74"/>
      <c r="L215" s="72"/>
      <c r="M215" s="235"/>
      <c r="N215" s="47"/>
      <c r="O215" s="47"/>
      <c r="P215" s="47"/>
      <c r="Q215" s="47"/>
      <c r="R215" s="47"/>
      <c r="S215" s="47"/>
      <c r="T215" s="95"/>
      <c r="AT215" s="24" t="s">
        <v>147</v>
      </c>
      <c r="AU215" s="24" t="s">
        <v>23</v>
      </c>
    </row>
    <row r="216" s="1" customFormat="1" ht="25.5" customHeight="1">
      <c r="B216" s="46"/>
      <c r="C216" s="221" t="s">
        <v>335</v>
      </c>
      <c r="D216" s="221" t="s">
        <v>140</v>
      </c>
      <c r="E216" s="222" t="s">
        <v>654</v>
      </c>
      <c r="F216" s="223" t="s">
        <v>655</v>
      </c>
      <c r="G216" s="224" t="s">
        <v>210</v>
      </c>
      <c r="H216" s="225">
        <v>115.34999999999999</v>
      </c>
      <c r="I216" s="226"/>
      <c r="J216" s="227">
        <f>ROUND(I216*H216,2)</f>
        <v>0</v>
      </c>
      <c r="K216" s="223" t="s">
        <v>144</v>
      </c>
      <c r="L216" s="72"/>
      <c r="M216" s="228" t="s">
        <v>42</v>
      </c>
      <c r="N216" s="229" t="s">
        <v>48</v>
      </c>
      <c r="O216" s="47"/>
      <c r="P216" s="230">
        <f>O216*H216</f>
        <v>0</v>
      </c>
      <c r="Q216" s="230">
        <v>0</v>
      </c>
      <c r="R216" s="230">
        <f>Q216*H216</f>
        <v>0</v>
      </c>
      <c r="S216" s="230">
        <v>0</v>
      </c>
      <c r="T216" s="231">
        <f>S216*H216</f>
        <v>0</v>
      </c>
      <c r="AR216" s="24" t="s">
        <v>145</v>
      </c>
      <c r="AT216" s="24" t="s">
        <v>140</v>
      </c>
      <c r="AU216" s="24" t="s">
        <v>23</v>
      </c>
      <c r="AY216" s="24" t="s">
        <v>138</v>
      </c>
      <c r="BE216" s="232">
        <f>IF(N216="základní",J216,0)</f>
        <v>0</v>
      </c>
      <c r="BF216" s="232">
        <f>IF(N216="snížená",J216,0)</f>
        <v>0</v>
      </c>
      <c r="BG216" s="232">
        <f>IF(N216="zákl. přenesená",J216,0)</f>
        <v>0</v>
      </c>
      <c r="BH216" s="232">
        <f>IF(N216="sníž. přenesená",J216,0)</f>
        <v>0</v>
      </c>
      <c r="BI216" s="232">
        <f>IF(N216="nulová",J216,0)</f>
        <v>0</v>
      </c>
      <c r="BJ216" s="24" t="s">
        <v>85</v>
      </c>
      <c r="BK216" s="232">
        <f>ROUND(I216*H216,2)</f>
        <v>0</v>
      </c>
      <c r="BL216" s="24" t="s">
        <v>145</v>
      </c>
      <c r="BM216" s="24" t="s">
        <v>656</v>
      </c>
    </row>
    <row r="217" s="1" customFormat="1" ht="38.25" customHeight="1">
      <c r="B217" s="46"/>
      <c r="C217" s="221" t="s">
        <v>340</v>
      </c>
      <c r="D217" s="221" t="s">
        <v>140</v>
      </c>
      <c r="E217" s="222" t="s">
        <v>261</v>
      </c>
      <c r="F217" s="223" t="s">
        <v>262</v>
      </c>
      <c r="G217" s="224" t="s">
        <v>210</v>
      </c>
      <c r="H217" s="225">
        <v>379.029</v>
      </c>
      <c r="I217" s="226"/>
      <c r="J217" s="227">
        <f>ROUND(I217*H217,2)</f>
        <v>0</v>
      </c>
      <c r="K217" s="223" t="s">
        <v>144</v>
      </c>
      <c r="L217" s="72"/>
      <c r="M217" s="228" t="s">
        <v>42</v>
      </c>
      <c r="N217" s="229" t="s">
        <v>48</v>
      </c>
      <c r="O217" s="47"/>
      <c r="P217" s="230">
        <f>O217*H217</f>
        <v>0</v>
      </c>
      <c r="Q217" s="230">
        <v>0</v>
      </c>
      <c r="R217" s="230">
        <f>Q217*H217</f>
        <v>0</v>
      </c>
      <c r="S217" s="230">
        <v>0</v>
      </c>
      <c r="T217" s="231">
        <f>S217*H217</f>
        <v>0</v>
      </c>
      <c r="AR217" s="24" t="s">
        <v>145</v>
      </c>
      <c r="AT217" s="24" t="s">
        <v>140</v>
      </c>
      <c r="AU217" s="24" t="s">
        <v>23</v>
      </c>
      <c r="AY217" s="24" t="s">
        <v>138</v>
      </c>
      <c r="BE217" s="232">
        <f>IF(N217="základní",J217,0)</f>
        <v>0</v>
      </c>
      <c r="BF217" s="232">
        <f>IF(N217="snížená",J217,0)</f>
        <v>0</v>
      </c>
      <c r="BG217" s="232">
        <f>IF(N217="zákl. přenesená",J217,0)</f>
        <v>0</v>
      </c>
      <c r="BH217" s="232">
        <f>IF(N217="sníž. přenesená",J217,0)</f>
        <v>0</v>
      </c>
      <c r="BI217" s="232">
        <f>IF(N217="nulová",J217,0)</f>
        <v>0</v>
      </c>
      <c r="BJ217" s="24" t="s">
        <v>85</v>
      </c>
      <c r="BK217" s="232">
        <f>ROUND(I217*H217,2)</f>
        <v>0</v>
      </c>
      <c r="BL217" s="24" t="s">
        <v>145</v>
      </c>
      <c r="BM217" s="24" t="s">
        <v>657</v>
      </c>
    </row>
    <row r="218" s="1" customFormat="1">
      <c r="B218" s="46"/>
      <c r="C218" s="74"/>
      <c r="D218" s="233" t="s">
        <v>147</v>
      </c>
      <c r="E218" s="74"/>
      <c r="F218" s="234" t="s">
        <v>264</v>
      </c>
      <c r="G218" s="74"/>
      <c r="H218" s="74"/>
      <c r="I218" s="191"/>
      <c r="J218" s="74"/>
      <c r="K218" s="74"/>
      <c r="L218" s="72"/>
      <c r="M218" s="235"/>
      <c r="N218" s="47"/>
      <c r="O218" s="47"/>
      <c r="P218" s="47"/>
      <c r="Q218" s="47"/>
      <c r="R218" s="47"/>
      <c r="S218" s="47"/>
      <c r="T218" s="95"/>
      <c r="AT218" s="24" t="s">
        <v>147</v>
      </c>
      <c r="AU218" s="24" t="s">
        <v>23</v>
      </c>
    </row>
    <row r="219" s="11" customFormat="1">
      <c r="B219" s="236"/>
      <c r="C219" s="237"/>
      <c r="D219" s="233" t="s">
        <v>149</v>
      </c>
      <c r="E219" s="238" t="s">
        <v>42</v>
      </c>
      <c r="F219" s="239" t="s">
        <v>658</v>
      </c>
      <c r="G219" s="237"/>
      <c r="H219" s="240">
        <v>46.140000000000001</v>
      </c>
      <c r="I219" s="241"/>
      <c r="J219" s="237"/>
      <c r="K219" s="237"/>
      <c r="L219" s="242"/>
      <c r="M219" s="243"/>
      <c r="N219" s="244"/>
      <c r="O219" s="244"/>
      <c r="P219" s="244"/>
      <c r="Q219" s="244"/>
      <c r="R219" s="244"/>
      <c r="S219" s="244"/>
      <c r="T219" s="245"/>
      <c r="AT219" s="246" t="s">
        <v>149</v>
      </c>
      <c r="AU219" s="246" t="s">
        <v>23</v>
      </c>
      <c r="AV219" s="11" t="s">
        <v>23</v>
      </c>
      <c r="AW219" s="11" t="s">
        <v>40</v>
      </c>
      <c r="AX219" s="11" t="s">
        <v>77</v>
      </c>
      <c r="AY219" s="246" t="s">
        <v>138</v>
      </c>
    </row>
    <row r="220" s="11" customFormat="1">
      <c r="B220" s="236"/>
      <c r="C220" s="237"/>
      <c r="D220" s="233" t="s">
        <v>149</v>
      </c>
      <c r="E220" s="238" t="s">
        <v>42</v>
      </c>
      <c r="F220" s="239" t="s">
        <v>659</v>
      </c>
      <c r="G220" s="237"/>
      <c r="H220" s="240">
        <v>332.88900000000001</v>
      </c>
      <c r="I220" s="241"/>
      <c r="J220" s="237"/>
      <c r="K220" s="237"/>
      <c r="L220" s="242"/>
      <c r="M220" s="243"/>
      <c r="N220" s="244"/>
      <c r="O220" s="244"/>
      <c r="P220" s="244"/>
      <c r="Q220" s="244"/>
      <c r="R220" s="244"/>
      <c r="S220" s="244"/>
      <c r="T220" s="245"/>
      <c r="AT220" s="246" t="s">
        <v>149</v>
      </c>
      <c r="AU220" s="246" t="s">
        <v>23</v>
      </c>
      <c r="AV220" s="11" t="s">
        <v>23</v>
      </c>
      <c r="AW220" s="11" t="s">
        <v>40</v>
      </c>
      <c r="AX220" s="11" t="s">
        <v>77</v>
      </c>
      <c r="AY220" s="246" t="s">
        <v>138</v>
      </c>
    </row>
    <row r="221" s="12" customFormat="1">
      <c r="B221" s="247"/>
      <c r="C221" s="248"/>
      <c r="D221" s="233" t="s">
        <v>149</v>
      </c>
      <c r="E221" s="249" t="s">
        <v>42</v>
      </c>
      <c r="F221" s="250" t="s">
        <v>151</v>
      </c>
      <c r="G221" s="248"/>
      <c r="H221" s="251">
        <v>379.029</v>
      </c>
      <c r="I221" s="252"/>
      <c r="J221" s="248"/>
      <c r="K221" s="248"/>
      <c r="L221" s="253"/>
      <c r="M221" s="254"/>
      <c r="N221" s="255"/>
      <c r="O221" s="255"/>
      <c r="P221" s="255"/>
      <c r="Q221" s="255"/>
      <c r="R221" s="255"/>
      <c r="S221" s="255"/>
      <c r="T221" s="256"/>
      <c r="AT221" s="257" t="s">
        <v>149</v>
      </c>
      <c r="AU221" s="257" t="s">
        <v>23</v>
      </c>
      <c r="AV221" s="12" t="s">
        <v>145</v>
      </c>
      <c r="AW221" s="12" t="s">
        <v>40</v>
      </c>
      <c r="AX221" s="12" t="s">
        <v>85</v>
      </c>
      <c r="AY221" s="257" t="s">
        <v>138</v>
      </c>
    </row>
    <row r="222" s="1" customFormat="1" ht="38.25" customHeight="1">
      <c r="B222" s="46"/>
      <c r="C222" s="221" t="s">
        <v>347</v>
      </c>
      <c r="D222" s="221" t="s">
        <v>140</v>
      </c>
      <c r="E222" s="222" t="s">
        <v>660</v>
      </c>
      <c r="F222" s="223" t="s">
        <v>661</v>
      </c>
      <c r="G222" s="224" t="s">
        <v>210</v>
      </c>
      <c r="H222" s="225">
        <v>211.43600000000001</v>
      </c>
      <c r="I222" s="226"/>
      <c r="J222" s="227">
        <f>ROUND(I222*H222,2)</f>
        <v>0</v>
      </c>
      <c r="K222" s="223" t="s">
        <v>144</v>
      </c>
      <c r="L222" s="72"/>
      <c r="M222" s="228" t="s">
        <v>42</v>
      </c>
      <c r="N222" s="229" t="s">
        <v>48</v>
      </c>
      <c r="O222" s="47"/>
      <c r="P222" s="230">
        <f>O222*H222</f>
        <v>0</v>
      </c>
      <c r="Q222" s="230">
        <v>0</v>
      </c>
      <c r="R222" s="230">
        <f>Q222*H222</f>
        <v>0</v>
      </c>
      <c r="S222" s="230">
        <v>0</v>
      </c>
      <c r="T222" s="231">
        <f>S222*H222</f>
        <v>0</v>
      </c>
      <c r="AR222" s="24" t="s">
        <v>145</v>
      </c>
      <c r="AT222" s="24" t="s">
        <v>140</v>
      </c>
      <c r="AU222" s="24" t="s">
        <v>23</v>
      </c>
      <c r="AY222" s="24" t="s">
        <v>138</v>
      </c>
      <c r="BE222" s="232">
        <f>IF(N222="základní",J222,0)</f>
        <v>0</v>
      </c>
      <c r="BF222" s="232">
        <f>IF(N222="snížená",J222,0)</f>
        <v>0</v>
      </c>
      <c r="BG222" s="232">
        <f>IF(N222="zákl. přenesená",J222,0)</f>
        <v>0</v>
      </c>
      <c r="BH222" s="232">
        <f>IF(N222="sníž. přenesená",J222,0)</f>
        <v>0</v>
      </c>
      <c r="BI222" s="232">
        <f>IF(N222="nulová",J222,0)</f>
        <v>0</v>
      </c>
      <c r="BJ222" s="24" t="s">
        <v>85</v>
      </c>
      <c r="BK222" s="232">
        <f>ROUND(I222*H222,2)</f>
        <v>0</v>
      </c>
      <c r="BL222" s="24" t="s">
        <v>145</v>
      </c>
      <c r="BM222" s="24" t="s">
        <v>662</v>
      </c>
    </row>
    <row r="223" s="1" customFormat="1">
      <c r="B223" s="46"/>
      <c r="C223" s="74"/>
      <c r="D223" s="233" t="s">
        <v>147</v>
      </c>
      <c r="E223" s="74"/>
      <c r="F223" s="234" t="s">
        <v>264</v>
      </c>
      <c r="G223" s="74"/>
      <c r="H223" s="74"/>
      <c r="I223" s="191"/>
      <c r="J223" s="74"/>
      <c r="K223" s="74"/>
      <c r="L223" s="72"/>
      <c r="M223" s="235"/>
      <c r="N223" s="47"/>
      <c r="O223" s="47"/>
      <c r="P223" s="47"/>
      <c r="Q223" s="47"/>
      <c r="R223" s="47"/>
      <c r="S223" s="47"/>
      <c r="T223" s="95"/>
      <c r="AT223" s="24" t="s">
        <v>147</v>
      </c>
      <c r="AU223" s="24" t="s">
        <v>23</v>
      </c>
    </row>
    <row r="224" s="11" customFormat="1">
      <c r="B224" s="236"/>
      <c r="C224" s="237"/>
      <c r="D224" s="233" t="s">
        <v>149</v>
      </c>
      <c r="E224" s="238" t="s">
        <v>42</v>
      </c>
      <c r="F224" s="239" t="s">
        <v>663</v>
      </c>
      <c r="G224" s="237"/>
      <c r="H224" s="240">
        <v>69.209999999999994</v>
      </c>
      <c r="I224" s="241"/>
      <c r="J224" s="237"/>
      <c r="K224" s="237"/>
      <c r="L224" s="242"/>
      <c r="M224" s="243"/>
      <c r="N224" s="244"/>
      <c r="O224" s="244"/>
      <c r="P224" s="244"/>
      <c r="Q224" s="244"/>
      <c r="R224" s="244"/>
      <c r="S224" s="244"/>
      <c r="T224" s="245"/>
      <c r="AT224" s="246" t="s">
        <v>149</v>
      </c>
      <c r="AU224" s="246" t="s">
        <v>23</v>
      </c>
      <c r="AV224" s="11" t="s">
        <v>23</v>
      </c>
      <c r="AW224" s="11" t="s">
        <v>40</v>
      </c>
      <c r="AX224" s="11" t="s">
        <v>77</v>
      </c>
      <c r="AY224" s="246" t="s">
        <v>138</v>
      </c>
    </row>
    <row r="225" s="11" customFormat="1">
      <c r="B225" s="236"/>
      <c r="C225" s="237"/>
      <c r="D225" s="233" t="s">
        <v>149</v>
      </c>
      <c r="E225" s="238" t="s">
        <v>42</v>
      </c>
      <c r="F225" s="239" t="s">
        <v>664</v>
      </c>
      <c r="G225" s="237"/>
      <c r="H225" s="240">
        <v>142.226</v>
      </c>
      <c r="I225" s="241"/>
      <c r="J225" s="237"/>
      <c r="K225" s="237"/>
      <c r="L225" s="242"/>
      <c r="M225" s="243"/>
      <c r="N225" s="244"/>
      <c r="O225" s="244"/>
      <c r="P225" s="244"/>
      <c r="Q225" s="244"/>
      <c r="R225" s="244"/>
      <c r="S225" s="244"/>
      <c r="T225" s="245"/>
      <c r="AT225" s="246" t="s">
        <v>149</v>
      </c>
      <c r="AU225" s="246" t="s">
        <v>23</v>
      </c>
      <c r="AV225" s="11" t="s">
        <v>23</v>
      </c>
      <c r="AW225" s="11" t="s">
        <v>40</v>
      </c>
      <c r="AX225" s="11" t="s">
        <v>77</v>
      </c>
      <c r="AY225" s="246" t="s">
        <v>138</v>
      </c>
    </row>
    <row r="226" s="12" customFormat="1">
      <c r="B226" s="247"/>
      <c r="C226" s="248"/>
      <c r="D226" s="233" t="s">
        <v>149</v>
      </c>
      <c r="E226" s="249" t="s">
        <v>42</v>
      </c>
      <c r="F226" s="250" t="s">
        <v>151</v>
      </c>
      <c r="G226" s="248"/>
      <c r="H226" s="251">
        <v>211.43600000000001</v>
      </c>
      <c r="I226" s="252"/>
      <c r="J226" s="248"/>
      <c r="K226" s="248"/>
      <c r="L226" s="253"/>
      <c r="M226" s="254"/>
      <c r="N226" s="255"/>
      <c r="O226" s="255"/>
      <c r="P226" s="255"/>
      <c r="Q226" s="255"/>
      <c r="R226" s="255"/>
      <c r="S226" s="255"/>
      <c r="T226" s="256"/>
      <c r="AT226" s="257" t="s">
        <v>149</v>
      </c>
      <c r="AU226" s="257" t="s">
        <v>23</v>
      </c>
      <c r="AV226" s="12" t="s">
        <v>145</v>
      </c>
      <c r="AW226" s="12" t="s">
        <v>40</v>
      </c>
      <c r="AX226" s="12" t="s">
        <v>85</v>
      </c>
      <c r="AY226" s="257" t="s">
        <v>138</v>
      </c>
    </row>
    <row r="227" s="1" customFormat="1" ht="38.25" customHeight="1">
      <c r="B227" s="46"/>
      <c r="C227" s="221" t="s">
        <v>353</v>
      </c>
      <c r="D227" s="221" t="s">
        <v>140</v>
      </c>
      <c r="E227" s="222" t="s">
        <v>665</v>
      </c>
      <c r="F227" s="223" t="s">
        <v>666</v>
      </c>
      <c r="G227" s="224" t="s">
        <v>182</v>
      </c>
      <c r="H227" s="225">
        <v>16</v>
      </c>
      <c r="I227" s="226"/>
      <c r="J227" s="227">
        <f>ROUND(I227*H227,2)</f>
        <v>0</v>
      </c>
      <c r="K227" s="223" t="s">
        <v>144</v>
      </c>
      <c r="L227" s="72"/>
      <c r="M227" s="228" t="s">
        <v>42</v>
      </c>
      <c r="N227" s="229" t="s">
        <v>48</v>
      </c>
      <c r="O227" s="47"/>
      <c r="P227" s="230">
        <f>O227*H227</f>
        <v>0</v>
      </c>
      <c r="Q227" s="230">
        <v>0</v>
      </c>
      <c r="R227" s="230">
        <f>Q227*H227</f>
        <v>0</v>
      </c>
      <c r="S227" s="230">
        <v>0</v>
      </c>
      <c r="T227" s="231">
        <f>S227*H227</f>
        <v>0</v>
      </c>
      <c r="AR227" s="24" t="s">
        <v>145</v>
      </c>
      <c r="AT227" s="24" t="s">
        <v>140</v>
      </c>
      <c r="AU227" s="24" t="s">
        <v>23</v>
      </c>
      <c r="AY227" s="24" t="s">
        <v>138</v>
      </c>
      <c r="BE227" s="232">
        <f>IF(N227="základní",J227,0)</f>
        <v>0</v>
      </c>
      <c r="BF227" s="232">
        <f>IF(N227="snížená",J227,0)</f>
        <v>0</v>
      </c>
      <c r="BG227" s="232">
        <f>IF(N227="zákl. přenesená",J227,0)</f>
        <v>0</v>
      </c>
      <c r="BH227" s="232">
        <f>IF(N227="sníž. přenesená",J227,0)</f>
        <v>0</v>
      </c>
      <c r="BI227" s="232">
        <f>IF(N227="nulová",J227,0)</f>
        <v>0</v>
      </c>
      <c r="BJ227" s="24" t="s">
        <v>85</v>
      </c>
      <c r="BK227" s="232">
        <f>ROUND(I227*H227,2)</f>
        <v>0</v>
      </c>
      <c r="BL227" s="24" t="s">
        <v>145</v>
      </c>
      <c r="BM227" s="24" t="s">
        <v>667</v>
      </c>
    </row>
    <row r="228" s="1" customFormat="1">
      <c r="B228" s="46"/>
      <c r="C228" s="74"/>
      <c r="D228" s="233" t="s">
        <v>147</v>
      </c>
      <c r="E228" s="74"/>
      <c r="F228" s="234" t="s">
        <v>668</v>
      </c>
      <c r="G228" s="74"/>
      <c r="H228" s="74"/>
      <c r="I228" s="191"/>
      <c r="J228" s="74"/>
      <c r="K228" s="74"/>
      <c r="L228" s="72"/>
      <c r="M228" s="235"/>
      <c r="N228" s="47"/>
      <c r="O228" s="47"/>
      <c r="P228" s="47"/>
      <c r="Q228" s="47"/>
      <c r="R228" s="47"/>
      <c r="S228" s="47"/>
      <c r="T228" s="95"/>
      <c r="AT228" s="24" t="s">
        <v>147</v>
      </c>
      <c r="AU228" s="24" t="s">
        <v>23</v>
      </c>
    </row>
    <row r="229" s="1" customFormat="1" ht="38.25" customHeight="1">
      <c r="B229" s="46"/>
      <c r="C229" s="221" t="s">
        <v>360</v>
      </c>
      <c r="D229" s="221" t="s">
        <v>140</v>
      </c>
      <c r="E229" s="222" t="s">
        <v>669</v>
      </c>
      <c r="F229" s="223" t="s">
        <v>670</v>
      </c>
      <c r="G229" s="224" t="s">
        <v>182</v>
      </c>
      <c r="H229" s="225">
        <v>2</v>
      </c>
      <c r="I229" s="226"/>
      <c r="J229" s="227">
        <f>ROUND(I229*H229,2)</f>
        <v>0</v>
      </c>
      <c r="K229" s="223" t="s">
        <v>144</v>
      </c>
      <c r="L229" s="72"/>
      <c r="M229" s="228" t="s">
        <v>42</v>
      </c>
      <c r="N229" s="229" t="s">
        <v>48</v>
      </c>
      <c r="O229" s="47"/>
      <c r="P229" s="230">
        <f>O229*H229</f>
        <v>0</v>
      </c>
      <c r="Q229" s="230">
        <v>0</v>
      </c>
      <c r="R229" s="230">
        <f>Q229*H229</f>
        <v>0</v>
      </c>
      <c r="S229" s="230">
        <v>0</v>
      </c>
      <c r="T229" s="231">
        <f>S229*H229</f>
        <v>0</v>
      </c>
      <c r="AR229" s="24" t="s">
        <v>145</v>
      </c>
      <c r="AT229" s="24" t="s">
        <v>140</v>
      </c>
      <c r="AU229" s="24" t="s">
        <v>23</v>
      </c>
      <c r="AY229" s="24" t="s">
        <v>138</v>
      </c>
      <c r="BE229" s="232">
        <f>IF(N229="základní",J229,0)</f>
        <v>0</v>
      </c>
      <c r="BF229" s="232">
        <f>IF(N229="snížená",J229,0)</f>
        <v>0</v>
      </c>
      <c r="BG229" s="232">
        <f>IF(N229="zákl. přenesená",J229,0)</f>
        <v>0</v>
      </c>
      <c r="BH229" s="232">
        <f>IF(N229="sníž. přenesená",J229,0)</f>
        <v>0</v>
      </c>
      <c r="BI229" s="232">
        <f>IF(N229="nulová",J229,0)</f>
        <v>0</v>
      </c>
      <c r="BJ229" s="24" t="s">
        <v>85</v>
      </c>
      <c r="BK229" s="232">
        <f>ROUND(I229*H229,2)</f>
        <v>0</v>
      </c>
      <c r="BL229" s="24" t="s">
        <v>145</v>
      </c>
      <c r="BM229" s="24" t="s">
        <v>671</v>
      </c>
    </row>
    <row r="230" s="1" customFormat="1">
      <c r="B230" s="46"/>
      <c r="C230" s="74"/>
      <c r="D230" s="233" t="s">
        <v>147</v>
      </c>
      <c r="E230" s="74"/>
      <c r="F230" s="234" t="s">
        <v>668</v>
      </c>
      <c r="G230" s="74"/>
      <c r="H230" s="74"/>
      <c r="I230" s="191"/>
      <c r="J230" s="74"/>
      <c r="K230" s="74"/>
      <c r="L230" s="72"/>
      <c r="M230" s="235"/>
      <c r="N230" s="47"/>
      <c r="O230" s="47"/>
      <c r="P230" s="47"/>
      <c r="Q230" s="47"/>
      <c r="R230" s="47"/>
      <c r="S230" s="47"/>
      <c r="T230" s="95"/>
      <c r="AT230" s="24" t="s">
        <v>147</v>
      </c>
      <c r="AU230" s="24" t="s">
        <v>23</v>
      </c>
    </row>
    <row r="231" s="1" customFormat="1" ht="38.25" customHeight="1">
      <c r="B231" s="46"/>
      <c r="C231" s="221" t="s">
        <v>366</v>
      </c>
      <c r="D231" s="221" t="s">
        <v>140</v>
      </c>
      <c r="E231" s="222" t="s">
        <v>672</v>
      </c>
      <c r="F231" s="223" t="s">
        <v>673</v>
      </c>
      <c r="G231" s="224" t="s">
        <v>182</v>
      </c>
      <c r="H231" s="225">
        <v>16</v>
      </c>
      <c r="I231" s="226"/>
      <c r="J231" s="227">
        <f>ROUND(I231*H231,2)</f>
        <v>0</v>
      </c>
      <c r="K231" s="223" t="s">
        <v>144</v>
      </c>
      <c r="L231" s="72"/>
      <c r="M231" s="228" t="s">
        <v>42</v>
      </c>
      <c r="N231" s="229" t="s">
        <v>48</v>
      </c>
      <c r="O231" s="47"/>
      <c r="P231" s="230">
        <f>O231*H231</f>
        <v>0</v>
      </c>
      <c r="Q231" s="230">
        <v>0</v>
      </c>
      <c r="R231" s="230">
        <f>Q231*H231</f>
        <v>0</v>
      </c>
      <c r="S231" s="230">
        <v>0</v>
      </c>
      <c r="T231" s="231">
        <f>S231*H231</f>
        <v>0</v>
      </c>
      <c r="AR231" s="24" t="s">
        <v>145</v>
      </c>
      <c r="AT231" s="24" t="s">
        <v>140</v>
      </c>
      <c r="AU231" s="24" t="s">
        <v>23</v>
      </c>
      <c r="AY231" s="24" t="s">
        <v>138</v>
      </c>
      <c r="BE231" s="232">
        <f>IF(N231="základní",J231,0)</f>
        <v>0</v>
      </c>
      <c r="BF231" s="232">
        <f>IF(N231="snížená",J231,0)</f>
        <v>0</v>
      </c>
      <c r="BG231" s="232">
        <f>IF(N231="zákl. přenesená",J231,0)</f>
        <v>0</v>
      </c>
      <c r="BH231" s="232">
        <f>IF(N231="sníž. přenesená",J231,0)</f>
        <v>0</v>
      </c>
      <c r="BI231" s="232">
        <f>IF(N231="nulová",J231,0)</f>
        <v>0</v>
      </c>
      <c r="BJ231" s="24" t="s">
        <v>85</v>
      </c>
      <c r="BK231" s="232">
        <f>ROUND(I231*H231,2)</f>
        <v>0</v>
      </c>
      <c r="BL231" s="24" t="s">
        <v>145</v>
      </c>
      <c r="BM231" s="24" t="s">
        <v>674</v>
      </c>
    </row>
    <row r="232" s="1" customFormat="1">
      <c r="B232" s="46"/>
      <c r="C232" s="74"/>
      <c r="D232" s="233" t="s">
        <v>147</v>
      </c>
      <c r="E232" s="74"/>
      <c r="F232" s="234" t="s">
        <v>668</v>
      </c>
      <c r="G232" s="74"/>
      <c r="H232" s="74"/>
      <c r="I232" s="191"/>
      <c r="J232" s="74"/>
      <c r="K232" s="74"/>
      <c r="L232" s="72"/>
      <c r="M232" s="235"/>
      <c r="N232" s="47"/>
      <c r="O232" s="47"/>
      <c r="P232" s="47"/>
      <c r="Q232" s="47"/>
      <c r="R232" s="47"/>
      <c r="S232" s="47"/>
      <c r="T232" s="95"/>
      <c r="AT232" s="24" t="s">
        <v>147</v>
      </c>
      <c r="AU232" s="24" t="s">
        <v>23</v>
      </c>
    </row>
    <row r="233" s="1" customFormat="1" ht="38.25" customHeight="1">
      <c r="B233" s="46"/>
      <c r="C233" s="221" t="s">
        <v>372</v>
      </c>
      <c r="D233" s="221" t="s">
        <v>140</v>
      </c>
      <c r="E233" s="222" t="s">
        <v>675</v>
      </c>
      <c r="F233" s="223" t="s">
        <v>676</v>
      </c>
      <c r="G233" s="224" t="s">
        <v>182</v>
      </c>
      <c r="H233" s="225">
        <v>2</v>
      </c>
      <c r="I233" s="226"/>
      <c r="J233" s="227">
        <f>ROUND(I233*H233,2)</f>
        <v>0</v>
      </c>
      <c r="K233" s="223" t="s">
        <v>144</v>
      </c>
      <c r="L233" s="72"/>
      <c r="M233" s="228" t="s">
        <v>42</v>
      </c>
      <c r="N233" s="229" t="s">
        <v>48</v>
      </c>
      <c r="O233" s="47"/>
      <c r="P233" s="230">
        <f>O233*H233</f>
        <v>0</v>
      </c>
      <c r="Q233" s="230">
        <v>0</v>
      </c>
      <c r="R233" s="230">
        <f>Q233*H233</f>
        <v>0</v>
      </c>
      <c r="S233" s="230">
        <v>0</v>
      </c>
      <c r="T233" s="231">
        <f>S233*H233</f>
        <v>0</v>
      </c>
      <c r="AR233" s="24" t="s">
        <v>145</v>
      </c>
      <c r="AT233" s="24" t="s">
        <v>140</v>
      </c>
      <c r="AU233" s="24" t="s">
        <v>23</v>
      </c>
      <c r="AY233" s="24" t="s">
        <v>138</v>
      </c>
      <c r="BE233" s="232">
        <f>IF(N233="základní",J233,0)</f>
        <v>0</v>
      </c>
      <c r="BF233" s="232">
        <f>IF(N233="snížená",J233,0)</f>
        <v>0</v>
      </c>
      <c r="BG233" s="232">
        <f>IF(N233="zákl. přenesená",J233,0)</f>
        <v>0</v>
      </c>
      <c r="BH233" s="232">
        <f>IF(N233="sníž. přenesená",J233,0)</f>
        <v>0</v>
      </c>
      <c r="BI233" s="232">
        <f>IF(N233="nulová",J233,0)</f>
        <v>0</v>
      </c>
      <c r="BJ233" s="24" t="s">
        <v>85</v>
      </c>
      <c r="BK233" s="232">
        <f>ROUND(I233*H233,2)</f>
        <v>0</v>
      </c>
      <c r="BL233" s="24" t="s">
        <v>145</v>
      </c>
      <c r="BM233" s="24" t="s">
        <v>677</v>
      </c>
    </row>
    <row r="234" s="1" customFormat="1">
      <c r="B234" s="46"/>
      <c r="C234" s="74"/>
      <c r="D234" s="233" t="s">
        <v>147</v>
      </c>
      <c r="E234" s="74"/>
      <c r="F234" s="234" t="s">
        <v>668</v>
      </c>
      <c r="G234" s="74"/>
      <c r="H234" s="74"/>
      <c r="I234" s="191"/>
      <c r="J234" s="74"/>
      <c r="K234" s="74"/>
      <c r="L234" s="72"/>
      <c r="M234" s="235"/>
      <c r="N234" s="47"/>
      <c r="O234" s="47"/>
      <c r="P234" s="47"/>
      <c r="Q234" s="47"/>
      <c r="R234" s="47"/>
      <c r="S234" s="47"/>
      <c r="T234" s="95"/>
      <c r="AT234" s="24" t="s">
        <v>147</v>
      </c>
      <c r="AU234" s="24" t="s">
        <v>23</v>
      </c>
    </row>
    <row r="235" s="1" customFormat="1" ht="38.25" customHeight="1">
      <c r="B235" s="46"/>
      <c r="C235" s="221" t="s">
        <v>378</v>
      </c>
      <c r="D235" s="221" t="s">
        <v>140</v>
      </c>
      <c r="E235" s="222" t="s">
        <v>266</v>
      </c>
      <c r="F235" s="223" t="s">
        <v>267</v>
      </c>
      <c r="G235" s="224" t="s">
        <v>210</v>
      </c>
      <c r="H235" s="225">
        <v>1007.4980000000001</v>
      </c>
      <c r="I235" s="226"/>
      <c r="J235" s="227">
        <f>ROUND(I235*H235,2)</f>
        <v>0</v>
      </c>
      <c r="K235" s="223" t="s">
        <v>144</v>
      </c>
      <c r="L235" s="72"/>
      <c r="M235" s="228" t="s">
        <v>42</v>
      </c>
      <c r="N235" s="229" t="s">
        <v>48</v>
      </c>
      <c r="O235" s="47"/>
      <c r="P235" s="230">
        <f>O235*H235</f>
        <v>0</v>
      </c>
      <c r="Q235" s="230">
        <v>0</v>
      </c>
      <c r="R235" s="230">
        <f>Q235*H235</f>
        <v>0</v>
      </c>
      <c r="S235" s="230">
        <v>0</v>
      </c>
      <c r="T235" s="231">
        <f>S235*H235</f>
        <v>0</v>
      </c>
      <c r="AR235" s="24" t="s">
        <v>145</v>
      </c>
      <c r="AT235" s="24" t="s">
        <v>140</v>
      </c>
      <c r="AU235" s="24" t="s">
        <v>23</v>
      </c>
      <c r="AY235" s="24" t="s">
        <v>138</v>
      </c>
      <c r="BE235" s="232">
        <f>IF(N235="základní",J235,0)</f>
        <v>0</v>
      </c>
      <c r="BF235" s="232">
        <f>IF(N235="snížená",J235,0)</f>
        <v>0</v>
      </c>
      <c r="BG235" s="232">
        <f>IF(N235="zákl. přenesená",J235,0)</f>
        <v>0</v>
      </c>
      <c r="BH235" s="232">
        <f>IF(N235="sníž. přenesená",J235,0)</f>
        <v>0</v>
      </c>
      <c r="BI235" s="232">
        <f>IF(N235="nulová",J235,0)</f>
        <v>0</v>
      </c>
      <c r="BJ235" s="24" t="s">
        <v>85</v>
      </c>
      <c r="BK235" s="232">
        <f>ROUND(I235*H235,2)</f>
        <v>0</v>
      </c>
      <c r="BL235" s="24" t="s">
        <v>145</v>
      </c>
      <c r="BM235" s="24" t="s">
        <v>678</v>
      </c>
    </row>
    <row r="236" s="1" customFormat="1">
      <c r="B236" s="46"/>
      <c r="C236" s="74"/>
      <c r="D236" s="233" t="s">
        <v>147</v>
      </c>
      <c r="E236" s="74"/>
      <c r="F236" s="234" t="s">
        <v>269</v>
      </c>
      <c r="G236" s="74"/>
      <c r="H236" s="74"/>
      <c r="I236" s="191"/>
      <c r="J236" s="74"/>
      <c r="K236" s="74"/>
      <c r="L236" s="72"/>
      <c r="M236" s="235"/>
      <c r="N236" s="47"/>
      <c r="O236" s="47"/>
      <c r="P236" s="47"/>
      <c r="Q236" s="47"/>
      <c r="R236" s="47"/>
      <c r="S236" s="47"/>
      <c r="T236" s="95"/>
      <c r="AT236" s="24" t="s">
        <v>147</v>
      </c>
      <c r="AU236" s="24" t="s">
        <v>23</v>
      </c>
    </row>
    <row r="237" s="14" customFormat="1">
      <c r="B237" s="269"/>
      <c r="C237" s="270"/>
      <c r="D237" s="233" t="s">
        <v>149</v>
      </c>
      <c r="E237" s="271" t="s">
        <v>42</v>
      </c>
      <c r="F237" s="272" t="s">
        <v>270</v>
      </c>
      <c r="G237" s="270"/>
      <c r="H237" s="271" t="s">
        <v>42</v>
      </c>
      <c r="I237" s="273"/>
      <c r="J237" s="270"/>
      <c r="K237" s="270"/>
      <c r="L237" s="274"/>
      <c r="M237" s="275"/>
      <c r="N237" s="276"/>
      <c r="O237" s="276"/>
      <c r="P237" s="276"/>
      <c r="Q237" s="276"/>
      <c r="R237" s="276"/>
      <c r="S237" s="276"/>
      <c r="T237" s="277"/>
      <c r="AT237" s="278" t="s">
        <v>149</v>
      </c>
      <c r="AU237" s="278" t="s">
        <v>23</v>
      </c>
      <c r="AV237" s="14" t="s">
        <v>85</v>
      </c>
      <c r="AW237" s="14" t="s">
        <v>40</v>
      </c>
      <c r="AX237" s="14" t="s">
        <v>77</v>
      </c>
      <c r="AY237" s="278" t="s">
        <v>138</v>
      </c>
    </row>
    <row r="238" s="11" customFormat="1">
      <c r="B238" s="236"/>
      <c r="C238" s="237"/>
      <c r="D238" s="233" t="s">
        <v>149</v>
      </c>
      <c r="E238" s="238" t="s">
        <v>42</v>
      </c>
      <c r="F238" s="239" t="s">
        <v>679</v>
      </c>
      <c r="G238" s="237"/>
      <c r="H238" s="240">
        <v>900.57799999999997</v>
      </c>
      <c r="I238" s="241"/>
      <c r="J238" s="237"/>
      <c r="K238" s="237"/>
      <c r="L238" s="242"/>
      <c r="M238" s="243"/>
      <c r="N238" s="244"/>
      <c r="O238" s="244"/>
      <c r="P238" s="244"/>
      <c r="Q238" s="244"/>
      <c r="R238" s="244"/>
      <c r="S238" s="244"/>
      <c r="T238" s="245"/>
      <c r="AT238" s="246" t="s">
        <v>149</v>
      </c>
      <c r="AU238" s="246" t="s">
        <v>23</v>
      </c>
      <c r="AV238" s="11" t="s">
        <v>23</v>
      </c>
      <c r="AW238" s="11" t="s">
        <v>40</v>
      </c>
      <c r="AX238" s="11" t="s">
        <v>77</v>
      </c>
      <c r="AY238" s="246" t="s">
        <v>138</v>
      </c>
    </row>
    <row r="239" s="11" customFormat="1">
      <c r="B239" s="236"/>
      <c r="C239" s="237"/>
      <c r="D239" s="233" t="s">
        <v>149</v>
      </c>
      <c r="E239" s="238" t="s">
        <v>42</v>
      </c>
      <c r="F239" s="239" t="s">
        <v>680</v>
      </c>
      <c r="G239" s="237"/>
      <c r="H239" s="240">
        <v>24.152000000000001</v>
      </c>
      <c r="I239" s="241"/>
      <c r="J239" s="237"/>
      <c r="K239" s="237"/>
      <c r="L239" s="242"/>
      <c r="M239" s="243"/>
      <c r="N239" s="244"/>
      <c r="O239" s="244"/>
      <c r="P239" s="244"/>
      <c r="Q239" s="244"/>
      <c r="R239" s="244"/>
      <c r="S239" s="244"/>
      <c r="T239" s="245"/>
      <c r="AT239" s="246" t="s">
        <v>149</v>
      </c>
      <c r="AU239" s="246" t="s">
        <v>23</v>
      </c>
      <c r="AV239" s="11" t="s">
        <v>23</v>
      </c>
      <c r="AW239" s="11" t="s">
        <v>40</v>
      </c>
      <c r="AX239" s="11" t="s">
        <v>77</v>
      </c>
      <c r="AY239" s="246" t="s">
        <v>138</v>
      </c>
    </row>
    <row r="240" s="11" customFormat="1">
      <c r="B240" s="236"/>
      <c r="C240" s="237"/>
      <c r="D240" s="233" t="s">
        <v>149</v>
      </c>
      <c r="E240" s="238" t="s">
        <v>42</v>
      </c>
      <c r="F240" s="239" t="s">
        <v>681</v>
      </c>
      <c r="G240" s="237"/>
      <c r="H240" s="240">
        <v>82.768000000000001</v>
      </c>
      <c r="I240" s="241"/>
      <c r="J240" s="237"/>
      <c r="K240" s="237"/>
      <c r="L240" s="242"/>
      <c r="M240" s="243"/>
      <c r="N240" s="244"/>
      <c r="O240" s="244"/>
      <c r="P240" s="244"/>
      <c r="Q240" s="244"/>
      <c r="R240" s="244"/>
      <c r="S240" s="244"/>
      <c r="T240" s="245"/>
      <c r="AT240" s="246" t="s">
        <v>149</v>
      </c>
      <c r="AU240" s="246" t="s">
        <v>23</v>
      </c>
      <c r="AV240" s="11" t="s">
        <v>23</v>
      </c>
      <c r="AW240" s="11" t="s">
        <v>40</v>
      </c>
      <c r="AX240" s="11" t="s">
        <v>77</v>
      </c>
      <c r="AY240" s="246" t="s">
        <v>138</v>
      </c>
    </row>
    <row r="241" s="12" customFormat="1">
      <c r="B241" s="247"/>
      <c r="C241" s="248"/>
      <c r="D241" s="233" t="s">
        <v>149</v>
      </c>
      <c r="E241" s="249" t="s">
        <v>42</v>
      </c>
      <c r="F241" s="250" t="s">
        <v>151</v>
      </c>
      <c r="G241" s="248"/>
      <c r="H241" s="251">
        <v>1007.4980000000001</v>
      </c>
      <c r="I241" s="252"/>
      <c r="J241" s="248"/>
      <c r="K241" s="248"/>
      <c r="L241" s="253"/>
      <c r="M241" s="254"/>
      <c r="N241" s="255"/>
      <c r="O241" s="255"/>
      <c r="P241" s="255"/>
      <c r="Q241" s="255"/>
      <c r="R241" s="255"/>
      <c r="S241" s="255"/>
      <c r="T241" s="256"/>
      <c r="AT241" s="257" t="s">
        <v>149</v>
      </c>
      <c r="AU241" s="257" t="s">
        <v>23</v>
      </c>
      <c r="AV241" s="12" t="s">
        <v>145</v>
      </c>
      <c r="AW241" s="12" t="s">
        <v>40</v>
      </c>
      <c r="AX241" s="12" t="s">
        <v>85</v>
      </c>
      <c r="AY241" s="257" t="s">
        <v>138</v>
      </c>
    </row>
    <row r="242" s="1" customFormat="1" ht="38.25" customHeight="1">
      <c r="B242" s="46"/>
      <c r="C242" s="221" t="s">
        <v>383</v>
      </c>
      <c r="D242" s="221" t="s">
        <v>140</v>
      </c>
      <c r="E242" s="222" t="s">
        <v>275</v>
      </c>
      <c r="F242" s="223" t="s">
        <v>276</v>
      </c>
      <c r="G242" s="224" t="s">
        <v>210</v>
      </c>
      <c r="H242" s="225">
        <v>-71.260999999999996</v>
      </c>
      <c r="I242" s="226"/>
      <c r="J242" s="227">
        <f>ROUND(I242*H242,2)</f>
        <v>0</v>
      </c>
      <c r="K242" s="223" t="s">
        <v>144</v>
      </c>
      <c r="L242" s="72"/>
      <c r="M242" s="228" t="s">
        <v>42</v>
      </c>
      <c r="N242" s="229" t="s">
        <v>48</v>
      </c>
      <c r="O242" s="47"/>
      <c r="P242" s="230">
        <f>O242*H242</f>
        <v>0</v>
      </c>
      <c r="Q242" s="230">
        <v>0</v>
      </c>
      <c r="R242" s="230">
        <f>Q242*H242</f>
        <v>0</v>
      </c>
      <c r="S242" s="230">
        <v>0</v>
      </c>
      <c r="T242" s="231">
        <f>S242*H242</f>
        <v>0</v>
      </c>
      <c r="AR242" s="24" t="s">
        <v>145</v>
      </c>
      <c r="AT242" s="24" t="s">
        <v>140</v>
      </c>
      <c r="AU242" s="24" t="s">
        <v>23</v>
      </c>
      <c r="AY242" s="24" t="s">
        <v>138</v>
      </c>
      <c r="BE242" s="232">
        <f>IF(N242="základní",J242,0)</f>
        <v>0</v>
      </c>
      <c r="BF242" s="232">
        <f>IF(N242="snížená",J242,0)</f>
        <v>0</v>
      </c>
      <c r="BG242" s="232">
        <f>IF(N242="zákl. přenesená",J242,0)</f>
        <v>0</v>
      </c>
      <c r="BH242" s="232">
        <f>IF(N242="sníž. přenesená",J242,0)</f>
        <v>0</v>
      </c>
      <c r="BI242" s="232">
        <f>IF(N242="nulová",J242,0)</f>
        <v>0</v>
      </c>
      <c r="BJ242" s="24" t="s">
        <v>85</v>
      </c>
      <c r="BK242" s="232">
        <f>ROUND(I242*H242,2)</f>
        <v>0</v>
      </c>
      <c r="BL242" s="24" t="s">
        <v>145</v>
      </c>
      <c r="BM242" s="24" t="s">
        <v>682</v>
      </c>
    </row>
    <row r="243" s="1" customFormat="1">
      <c r="B243" s="46"/>
      <c r="C243" s="74"/>
      <c r="D243" s="233" t="s">
        <v>147</v>
      </c>
      <c r="E243" s="74"/>
      <c r="F243" s="234" t="s">
        <v>269</v>
      </c>
      <c r="G243" s="74"/>
      <c r="H243" s="74"/>
      <c r="I243" s="191"/>
      <c r="J243" s="74"/>
      <c r="K243" s="74"/>
      <c r="L243" s="72"/>
      <c r="M243" s="235"/>
      <c r="N243" s="47"/>
      <c r="O243" s="47"/>
      <c r="P243" s="47"/>
      <c r="Q243" s="47"/>
      <c r="R243" s="47"/>
      <c r="S243" s="47"/>
      <c r="T243" s="95"/>
      <c r="AT243" s="24" t="s">
        <v>147</v>
      </c>
      <c r="AU243" s="24" t="s">
        <v>23</v>
      </c>
    </row>
    <row r="244" s="14" customFormat="1">
      <c r="B244" s="269"/>
      <c r="C244" s="270"/>
      <c r="D244" s="233" t="s">
        <v>149</v>
      </c>
      <c r="E244" s="271" t="s">
        <v>42</v>
      </c>
      <c r="F244" s="272" t="s">
        <v>278</v>
      </c>
      <c r="G244" s="270"/>
      <c r="H244" s="271" t="s">
        <v>42</v>
      </c>
      <c r="I244" s="273"/>
      <c r="J244" s="270"/>
      <c r="K244" s="270"/>
      <c r="L244" s="274"/>
      <c r="M244" s="275"/>
      <c r="N244" s="276"/>
      <c r="O244" s="276"/>
      <c r="P244" s="276"/>
      <c r="Q244" s="276"/>
      <c r="R244" s="276"/>
      <c r="S244" s="276"/>
      <c r="T244" s="277"/>
      <c r="AT244" s="278" t="s">
        <v>149</v>
      </c>
      <c r="AU244" s="278" t="s">
        <v>23</v>
      </c>
      <c r="AV244" s="14" t="s">
        <v>85</v>
      </c>
      <c r="AW244" s="14" t="s">
        <v>40</v>
      </c>
      <c r="AX244" s="14" t="s">
        <v>77</v>
      </c>
      <c r="AY244" s="278" t="s">
        <v>138</v>
      </c>
    </row>
    <row r="245" s="11" customFormat="1">
      <c r="B245" s="236"/>
      <c r="C245" s="237"/>
      <c r="D245" s="233" t="s">
        <v>149</v>
      </c>
      <c r="E245" s="238" t="s">
        <v>42</v>
      </c>
      <c r="F245" s="239" t="s">
        <v>683</v>
      </c>
      <c r="G245" s="237"/>
      <c r="H245" s="240">
        <v>18.181999999999999</v>
      </c>
      <c r="I245" s="241"/>
      <c r="J245" s="237"/>
      <c r="K245" s="237"/>
      <c r="L245" s="242"/>
      <c r="M245" s="243"/>
      <c r="N245" s="244"/>
      <c r="O245" s="244"/>
      <c r="P245" s="244"/>
      <c r="Q245" s="244"/>
      <c r="R245" s="244"/>
      <c r="S245" s="244"/>
      <c r="T245" s="245"/>
      <c r="AT245" s="246" t="s">
        <v>149</v>
      </c>
      <c r="AU245" s="246" t="s">
        <v>23</v>
      </c>
      <c r="AV245" s="11" t="s">
        <v>23</v>
      </c>
      <c r="AW245" s="11" t="s">
        <v>40</v>
      </c>
      <c r="AX245" s="11" t="s">
        <v>77</v>
      </c>
      <c r="AY245" s="246" t="s">
        <v>138</v>
      </c>
    </row>
    <row r="246" s="11" customFormat="1">
      <c r="B246" s="236"/>
      <c r="C246" s="237"/>
      <c r="D246" s="233" t="s">
        <v>149</v>
      </c>
      <c r="E246" s="238" t="s">
        <v>42</v>
      </c>
      <c r="F246" s="239" t="s">
        <v>684</v>
      </c>
      <c r="G246" s="237"/>
      <c r="H246" s="240">
        <v>95.534999999999997</v>
      </c>
      <c r="I246" s="241"/>
      <c r="J246" s="237"/>
      <c r="K246" s="237"/>
      <c r="L246" s="242"/>
      <c r="M246" s="243"/>
      <c r="N246" s="244"/>
      <c r="O246" s="244"/>
      <c r="P246" s="244"/>
      <c r="Q246" s="244"/>
      <c r="R246" s="244"/>
      <c r="S246" s="244"/>
      <c r="T246" s="245"/>
      <c r="AT246" s="246" t="s">
        <v>149</v>
      </c>
      <c r="AU246" s="246" t="s">
        <v>23</v>
      </c>
      <c r="AV246" s="11" t="s">
        <v>23</v>
      </c>
      <c r="AW246" s="11" t="s">
        <v>40</v>
      </c>
      <c r="AX246" s="11" t="s">
        <v>77</v>
      </c>
      <c r="AY246" s="246" t="s">
        <v>138</v>
      </c>
    </row>
    <row r="247" s="11" customFormat="1">
      <c r="B247" s="236"/>
      <c r="C247" s="237"/>
      <c r="D247" s="233" t="s">
        <v>149</v>
      </c>
      <c r="E247" s="238" t="s">
        <v>42</v>
      </c>
      <c r="F247" s="239" t="s">
        <v>685</v>
      </c>
      <c r="G247" s="237"/>
      <c r="H247" s="240">
        <v>26.457999999999998</v>
      </c>
      <c r="I247" s="241"/>
      <c r="J247" s="237"/>
      <c r="K247" s="237"/>
      <c r="L247" s="242"/>
      <c r="M247" s="243"/>
      <c r="N247" s="244"/>
      <c r="O247" s="244"/>
      <c r="P247" s="244"/>
      <c r="Q247" s="244"/>
      <c r="R247" s="244"/>
      <c r="S247" s="244"/>
      <c r="T247" s="245"/>
      <c r="AT247" s="246" t="s">
        <v>149</v>
      </c>
      <c r="AU247" s="246" t="s">
        <v>23</v>
      </c>
      <c r="AV247" s="11" t="s">
        <v>23</v>
      </c>
      <c r="AW247" s="11" t="s">
        <v>40</v>
      </c>
      <c r="AX247" s="11" t="s">
        <v>77</v>
      </c>
      <c r="AY247" s="246" t="s">
        <v>138</v>
      </c>
    </row>
    <row r="248" s="11" customFormat="1">
      <c r="B248" s="236"/>
      <c r="C248" s="237"/>
      <c r="D248" s="233" t="s">
        <v>149</v>
      </c>
      <c r="E248" s="238" t="s">
        <v>42</v>
      </c>
      <c r="F248" s="239" t="s">
        <v>686</v>
      </c>
      <c r="G248" s="237"/>
      <c r="H248" s="240">
        <v>-211.43600000000001</v>
      </c>
      <c r="I248" s="241"/>
      <c r="J248" s="237"/>
      <c r="K248" s="237"/>
      <c r="L248" s="242"/>
      <c r="M248" s="243"/>
      <c r="N248" s="244"/>
      <c r="O248" s="244"/>
      <c r="P248" s="244"/>
      <c r="Q248" s="244"/>
      <c r="R248" s="244"/>
      <c r="S248" s="244"/>
      <c r="T248" s="245"/>
      <c r="AT248" s="246" t="s">
        <v>149</v>
      </c>
      <c r="AU248" s="246" t="s">
        <v>23</v>
      </c>
      <c r="AV248" s="11" t="s">
        <v>23</v>
      </c>
      <c r="AW248" s="11" t="s">
        <v>40</v>
      </c>
      <c r="AX248" s="11" t="s">
        <v>77</v>
      </c>
      <c r="AY248" s="246" t="s">
        <v>138</v>
      </c>
    </row>
    <row r="249" s="12" customFormat="1">
      <c r="B249" s="247"/>
      <c r="C249" s="248"/>
      <c r="D249" s="233" t="s">
        <v>149</v>
      </c>
      <c r="E249" s="249" t="s">
        <v>42</v>
      </c>
      <c r="F249" s="250" t="s">
        <v>151</v>
      </c>
      <c r="G249" s="248"/>
      <c r="H249" s="251">
        <v>-71.260999999999996</v>
      </c>
      <c r="I249" s="252"/>
      <c r="J249" s="248"/>
      <c r="K249" s="248"/>
      <c r="L249" s="253"/>
      <c r="M249" s="254"/>
      <c r="N249" s="255"/>
      <c r="O249" s="255"/>
      <c r="P249" s="255"/>
      <c r="Q249" s="255"/>
      <c r="R249" s="255"/>
      <c r="S249" s="255"/>
      <c r="T249" s="256"/>
      <c r="AT249" s="257" t="s">
        <v>149</v>
      </c>
      <c r="AU249" s="257" t="s">
        <v>23</v>
      </c>
      <c r="AV249" s="12" t="s">
        <v>145</v>
      </c>
      <c r="AW249" s="12" t="s">
        <v>40</v>
      </c>
      <c r="AX249" s="12" t="s">
        <v>85</v>
      </c>
      <c r="AY249" s="257" t="s">
        <v>138</v>
      </c>
    </row>
    <row r="250" s="1" customFormat="1" ht="38.25" customHeight="1">
      <c r="B250" s="46"/>
      <c r="C250" s="221" t="s">
        <v>388</v>
      </c>
      <c r="D250" s="221" t="s">
        <v>140</v>
      </c>
      <c r="E250" s="222" t="s">
        <v>282</v>
      </c>
      <c r="F250" s="223" t="s">
        <v>283</v>
      </c>
      <c r="G250" s="224" t="s">
        <v>210</v>
      </c>
      <c r="H250" s="225">
        <v>211.43600000000001</v>
      </c>
      <c r="I250" s="226"/>
      <c r="J250" s="227">
        <f>ROUND(I250*H250,2)</f>
        <v>0</v>
      </c>
      <c r="K250" s="223" t="s">
        <v>144</v>
      </c>
      <c r="L250" s="72"/>
      <c r="M250" s="228" t="s">
        <v>42</v>
      </c>
      <c r="N250" s="229" t="s">
        <v>48</v>
      </c>
      <c r="O250" s="47"/>
      <c r="P250" s="230">
        <f>O250*H250</f>
        <v>0</v>
      </c>
      <c r="Q250" s="230">
        <v>0</v>
      </c>
      <c r="R250" s="230">
        <f>Q250*H250</f>
        <v>0</v>
      </c>
      <c r="S250" s="230">
        <v>0</v>
      </c>
      <c r="T250" s="231">
        <f>S250*H250</f>
        <v>0</v>
      </c>
      <c r="AR250" s="24" t="s">
        <v>145</v>
      </c>
      <c r="AT250" s="24" t="s">
        <v>140</v>
      </c>
      <c r="AU250" s="24" t="s">
        <v>23</v>
      </c>
      <c r="AY250" s="24" t="s">
        <v>138</v>
      </c>
      <c r="BE250" s="232">
        <f>IF(N250="základní",J250,0)</f>
        <v>0</v>
      </c>
      <c r="BF250" s="232">
        <f>IF(N250="snížená",J250,0)</f>
        <v>0</v>
      </c>
      <c r="BG250" s="232">
        <f>IF(N250="zákl. přenesená",J250,0)</f>
        <v>0</v>
      </c>
      <c r="BH250" s="232">
        <f>IF(N250="sníž. přenesená",J250,0)</f>
        <v>0</v>
      </c>
      <c r="BI250" s="232">
        <f>IF(N250="nulová",J250,0)</f>
        <v>0</v>
      </c>
      <c r="BJ250" s="24" t="s">
        <v>85</v>
      </c>
      <c r="BK250" s="232">
        <f>ROUND(I250*H250,2)</f>
        <v>0</v>
      </c>
      <c r="BL250" s="24" t="s">
        <v>145</v>
      </c>
      <c r="BM250" s="24" t="s">
        <v>687</v>
      </c>
    </row>
    <row r="251" s="1" customFormat="1">
      <c r="B251" s="46"/>
      <c r="C251" s="74"/>
      <c r="D251" s="233" t="s">
        <v>147</v>
      </c>
      <c r="E251" s="74"/>
      <c r="F251" s="234" t="s">
        <v>269</v>
      </c>
      <c r="G251" s="74"/>
      <c r="H251" s="74"/>
      <c r="I251" s="191"/>
      <c r="J251" s="74"/>
      <c r="K251" s="74"/>
      <c r="L251" s="72"/>
      <c r="M251" s="235"/>
      <c r="N251" s="47"/>
      <c r="O251" s="47"/>
      <c r="P251" s="47"/>
      <c r="Q251" s="47"/>
      <c r="R251" s="47"/>
      <c r="S251" s="47"/>
      <c r="T251" s="95"/>
      <c r="AT251" s="24" t="s">
        <v>147</v>
      </c>
      <c r="AU251" s="24" t="s">
        <v>23</v>
      </c>
    </row>
    <row r="252" s="11" customFormat="1">
      <c r="B252" s="236"/>
      <c r="C252" s="237"/>
      <c r="D252" s="233" t="s">
        <v>149</v>
      </c>
      <c r="E252" s="238" t="s">
        <v>42</v>
      </c>
      <c r="F252" s="239" t="s">
        <v>688</v>
      </c>
      <c r="G252" s="237"/>
      <c r="H252" s="240">
        <v>211.43600000000001</v>
      </c>
      <c r="I252" s="241"/>
      <c r="J252" s="237"/>
      <c r="K252" s="237"/>
      <c r="L252" s="242"/>
      <c r="M252" s="243"/>
      <c r="N252" s="244"/>
      <c r="O252" s="244"/>
      <c r="P252" s="244"/>
      <c r="Q252" s="244"/>
      <c r="R252" s="244"/>
      <c r="S252" s="244"/>
      <c r="T252" s="245"/>
      <c r="AT252" s="246" t="s">
        <v>149</v>
      </c>
      <c r="AU252" s="246" t="s">
        <v>23</v>
      </c>
      <c r="AV252" s="11" t="s">
        <v>23</v>
      </c>
      <c r="AW252" s="11" t="s">
        <v>40</v>
      </c>
      <c r="AX252" s="11" t="s">
        <v>77</v>
      </c>
      <c r="AY252" s="246" t="s">
        <v>138</v>
      </c>
    </row>
    <row r="253" s="12" customFormat="1">
      <c r="B253" s="247"/>
      <c r="C253" s="248"/>
      <c r="D253" s="233" t="s">
        <v>149</v>
      </c>
      <c r="E253" s="249" t="s">
        <v>42</v>
      </c>
      <c r="F253" s="250" t="s">
        <v>151</v>
      </c>
      <c r="G253" s="248"/>
      <c r="H253" s="251">
        <v>211.43600000000001</v>
      </c>
      <c r="I253" s="252"/>
      <c r="J253" s="248"/>
      <c r="K253" s="248"/>
      <c r="L253" s="253"/>
      <c r="M253" s="254"/>
      <c r="N253" s="255"/>
      <c r="O253" s="255"/>
      <c r="P253" s="255"/>
      <c r="Q253" s="255"/>
      <c r="R253" s="255"/>
      <c r="S253" s="255"/>
      <c r="T253" s="256"/>
      <c r="AT253" s="257" t="s">
        <v>149</v>
      </c>
      <c r="AU253" s="257" t="s">
        <v>23</v>
      </c>
      <c r="AV253" s="12" t="s">
        <v>145</v>
      </c>
      <c r="AW253" s="12" t="s">
        <v>40</v>
      </c>
      <c r="AX253" s="12" t="s">
        <v>85</v>
      </c>
      <c r="AY253" s="257" t="s">
        <v>138</v>
      </c>
    </row>
    <row r="254" s="1" customFormat="1" ht="25.5" customHeight="1">
      <c r="B254" s="46"/>
      <c r="C254" s="221" t="s">
        <v>392</v>
      </c>
      <c r="D254" s="221" t="s">
        <v>140</v>
      </c>
      <c r="E254" s="222" t="s">
        <v>286</v>
      </c>
      <c r="F254" s="223" t="s">
        <v>287</v>
      </c>
      <c r="G254" s="224" t="s">
        <v>210</v>
      </c>
      <c r="H254" s="225">
        <v>485.94799999999998</v>
      </c>
      <c r="I254" s="226"/>
      <c r="J254" s="227">
        <f>ROUND(I254*H254,2)</f>
        <v>0</v>
      </c>
      <c r="K254" s="223" t="s">
        <v>144</v>
      </c>
      <c r="L254" s="72"/>
      <c r="M254" s="228" t="s">
        <v>42</v>
      </c>
      <c r="N254" s="229" t="s">
        <v>48</v>
      </c>
      <c r="O254" s="47"/>
      <c r="P254" s="230">
        <f>O254*H254</f>
        <v>0</v>
      </c>
      <c r="Q254" s="230">
        <v>0</v>
      </c>
      <c r="R254" s="230">
        <f>Q254*H254</f>
        <v>0</v>
      </c>
      <c r="S254" s="230">
        <v>0</v>
      </c>
      <c r="T254" s="231">
        <f>S254*H254</f>
        <v>0</v>
      </c>
      <c r="AR254" s="24" t="s">
        <v>145</v>
      </c>
      <c r="AT254" s="24" t="s">
        <v>140</v>
      </c>
      <c r="AU254" s="24" t="s">
        <v>23</v>
      </c>
      <c r="AY254" s="24" t="s">
        <v>138</v>
      </c>
      <c r="BE254" s="232">
        <f>IF(N254="základní",J254,0)</f>
        <v>0</v>
      </c>
      <c r="BF254" s="232">
        <f>IF(N254="snížená",J254,0)</f>
        <v>0</v>
      </c>
      <c r="BG254" s="232">
        <f>IF(N254="zákl. přenesená",J254,0)</f>
        <v>0</v>
      </c>
      <c r="BH254" s="232">
        <f>IF(N254="sníž. přenesená",J254,0)</f>
        <v>0</v>
      </c>
      <c r="BI254" s="232">
        <f>IF(N254="nulová",J254,0)</f>
        <v>0</v>
      </c>
      <c r="BJ254" s="24" t="s">
        <v>85</v>
      </c>
      <c r="BK254" s="232">
        <f>ROUND(I254*H254,2)</f>
        <v>0</v>
      </c>
      <c r="BL254" s="24" t="s">
        <v>145</v>
      </c>
      <c r="BM254" s="24" t="s">
        <v>689</v>
      </c>
    </row>
    <row r="255" s="1" customFormat="1">
      <c r="B255" s="46"/>
      <c r="C255" s="74"/>
      <c r="D255" s="233" t="s">
        <v>147</v>
      </c>
      <c r="E255" s="74"/>
      <c r="F255" s="234" t="s">
        <v>289</v>
      </c>
      <c r="G255" s="74"/>
      <c r="H255" s="74"/>
      <c r="I255" s="191"/>
      <c r="J255" s="74"/>
      <c r="K255" s="74"/>
      <c r="L255" s="72"/>
      <c r="M255" s="235"/>
      <c r="N255" s="47"/>
      <c r="O255" s="47"/>
      <c r="P255" s="47"/>
      <c r="Q255" s="47"/>
      <c r="R255" s="47"/>
      <c r="S255" s="47"/>
      <c r="T255" s="95"/>
      <c r="AT255" s="24" t="s">
        <v>147</v>
      </c>
      <c r="AU255" s="24" t="s">
        <v>23</v>
      </c>
    </row>
    <row r="256" s="11" customFormat="1">
      <c r="B256" s="236"/>
      <c r="C256" s="237"/>
      <c r="D256" s="233" t="s">
        <v>149</v>
      </c>
      <c r="E256" s="238" t="s">
        <v>42</v>
      </c>
      <c r="F256" s="239" t="s">
        <v>690</v>
      </c>
      <c r="G256" s="237"/>
      <c r="H256" s="240">
        <v>-71.260999999999996</v>
      </c>
      <c r="I256" s="241"/>
      <c r="J256" s="237"/>
      <c r="K256" s="237"/>
      <c r="L256" s="242"/>
      <c r="M256" s="243"/>
      <c r="N256" s="244"/>
      <c r="O256" s="244"/>
      <c r="P256" s="244"/>
      <c r="Q256" s="244"/>
      <c r="R256" s="244"/>
      <c r="S256" s="244"/>
      <c r="T256" s="245"/>
      <c r="AT256" s="246" t="s">
        <v>149</v>
      </c>
      <c r="AU256" s="246" t="s">
        <v>23</v>
      </c>
      <c r="AV256" s="11" t="s">
        <v>23</v>
      </c>
      <c r="AW256" s="11" t="s">
        <v>40</v>
      </c>
      <c r="AX256" s="11" t="s">
        <v>77</v>
      </c>
      <c r="AY256" s="246" t="s">
        <v>138</v>
      </c>
    </row>
    <row r="257" s="11" customFormat="1">
      <c r="B257" s="236"/>
      <c r="C257" s="237"/>
      <c r="D257" s="233" t="s">
        <v>149</v>
      </c>
      <c r="E257" s="238" t="s">
        <v>42</v>
      </c>
      <c r="F257" s="239" t="s">
        <v>691</v>
      </c>
      <c r="G257" s="237"/>
      <c r="H257" s="240">
        <v>24.152000000000001</v>
      </c>
      <c r="I257" s="241"/>
      <c r="J257" s="237"/>
      <c r="K257" s="237"/>
      <c r="L257" s="242"/>
      <c r="M257" s="243"/>
      <c r="N257" s="244"/>
      <c r="O257" s="244"/>
      <c r="P257" s="244"/>
      <c r="Q257" s="244"/>
      <c r="R257" s="244"/>
      <c r="S257" s="244"/>
      <c r="T257" s="245"/>
      <c r="AT257" s="246" t="s">
        <v>149</v>
      </c>
      <c r="AU257" s="246" t="s">
        <v>23</v>
      </c>
      <c r="AV257" s="11" t="s">
        <v>23</v>
      </c>
      <c r="AW257" s="11" t="s">
        <v>40</v>
      </c>
      <c r="AX257" s="11" t="s">
        <v>77</v>
      </c>
      <c r="AY257" s="246" t="s">
        <v>138</v>
      </c>
    </row>
    <row r="258" s="11" customFormat="1">
      <c r="B258" s="236"/>
      <c r="C258" s="237"/>
      <c r="D258" s="233" t="s">
        <v>149</v>
      </c>
      <c r="E258" s="238" t="s">
        <v>42</v>
      </c>
      <c r="F258" s="239" t="s">
        <v>692</v>
      </c>
      <c r="G258" s="237"/>
      <c r="H258" s="240">
        <v>82.768000000000001</v>
      </c>
      <c r="I258" s="241"/>
      <c r="J258" s="237"/>
      <c r="K258" s="237"/>
      <c r="L258" s="242"/>
      <c r="M258" s="243"/>
      <c r="N258" s="244"/>
      <c r="O258" s="244"/>
      <c r="P258" s="244"/>
      <c r="Q258" s="244"/>
      <c r="R258" s="244"/>
      <c r="S258" s="244"/>
      <c r="T258" s="245"/>
      <c r="AT258" s="246" t="s">
        <v>149</v>
      </c>
      <c r="AU258" s="246" t="s">
        <v>23</v>
      </c>
      <c r="AV258" s="11" t="s">
        <v>23</v>
      </c>
      <c r="AW258" s="11" t="s">
        <v>40</v>
      </c>
      <c r="AX258" s="11" t="s">
        <v>77</v>
      </c>
      <c r="AY258" s="246" t="s">
        <v>138</v>
      </c>
    </row>
    <row r="259" s="11" customFormat="1">
      <c r="B259" s="236"/>
      <c r="C259" s="237"/>
      <c r="D259" s="233" t="s">
        <v>149</v>
      </c>
      <c r="E259" s="238" t="s">
        <v>42</v>
      </c>
      <c r="F259" s="239" t="s">
        <v>693</v>
      </c>
      <c r="G259" s="237"/>
      <c r="H259" s="240">
        <v>450.28899999999999</v>
      </c>
      <c r="I259" s="241"/>
      <c r="J259" s="237"/>
      <c r="K259" s="237"/>
      <c r="L259" s="242"/>
      <c r="M259" s="243"/>
      <c r="N259" s="244"/>
      <c r="O259" s="244"/>
      <c r="P259" s="244"/>
      <c r="Q259" s="244"/>
      <c r="R259" s="244"/>
      <c r="S259" s="244"/>
      <c r="T259" s="245"/>
      <c r="AT259" s="246" t="s">
        <v>149</v>
      </c>
      <c r="AU259" s="246" t="s">
        <v>23</v>
      </c>
      <c r="AV259" s="11" t="s">
        <v>23</v>
      </c>
      <c r="AW259" s="11" t="s">
        <v>40</v>
      </c>
      <c r="AX259" s="11" t="s">
        <v>77</v>
      </c>
      <c r="AY259" s="246" t="s">
        <v>138</v>
      </c>
    </row>
    <row r="260" s="12" customFormat="1">
      <c r="B260" s="247"/>
      <c r="C260" s="248"/>
      <c r="D260" s="233" t="s">
        <v>149</v>
      </c>
      <c r="E260" s="249" t="s">
        <v>42</v>
      </c>
      <c r="F260" s="250" t="s">
        <v>151</v>
      </c>
      <c r="G260" s="248"/>
      <c r="H260" s="251">
        <v>485.94799999999998</v>
      </c>
      <c r="I260" s="252"/>
      <c r="J260" s="248"/>
      <c r="K260" s="248"/>
      <c r="L260" s="253"/>
      <c r="M260" s="254"/>
      <c r="N260" s="255"/>
      <c r="O260" s="255"/>
      <c r="P260" s="255"/>
      <c r="Q260" s="255"/>
      <c r="R260" s="255"/>
      <c r="S260" s="255"/>
      <c r="T260" s="256"/>
      <c r="AT260" s="257" t="s">
        <v>149</v>
      </c>
      <c r="AU260" s="257" t="s">
        <v>23</v>
      </c>
      <c r="AV260" s="12" t="s">
        <v>145</v>
      </c>
      <c r="AW260" s="12" t="s">
        <v>40</v>
      </c>
      <c r="AX260" s="12" t="s">
        <v>85</v>
      </c>
      <c r="AY260" s="257" t="s">
        <v>138</v>
      </c>
    </row>
    <row r="261" s="1" customFormat="1" ht="25.5" customHeight="1">
      <c r="B261" s="46"/>
      <c r="C261" s="221" t="s">
        <v>396</v>
      </c>
      <c r="D261" s="221" t="s">
        <v>140</v>
      </c>
      <c r="E261" s="222" t="s">
        <v>295</v>
      </c>
      <c r="F261" s="223" t="s">
        <v>296</v>
      </c>
      <c r="G261" s="224" t="s">
        <v>210</v>
      </c>
      <c r="H261" s="225">
        <v>211.43600000000001</v>
      </c>
      <c r="I261" s="226"/>
      <c r="J261" s="227">
        <f>ROUND(I261*H261,2)</f>
        <v>0</v>
      </c>
      <c r="K261" s="223" t="s">
        <v>144</v>
      </c>
      <c r="L261" s="72"/>
      <c r="M261" s="228" t="s">
        <v>42</v>
      </c>
      <c r="N261" s="229" t="s">
        <v>48</v>
      </c>
      <c r="O261" s="47"/>
      <c r="P261" s="230">
        <f>O261*H261</f>
        <v>0</v>
      </c>
      <c r="Q261" s="230">
        <v>0</v>
      </c>
      <c r="R261" s="230">
        <f>Q261*H261</f>
        <v>0</v>
      </c>
      <c r="S261" s="230">
        <v>0</v>
      </c>
      <c r="T261" s="231">
        <f>S261*H261</f>
        <v>0</v>
      </c>
      <c r="AR261" s="24" t="s">
        <v>145</v>
      </c>
      <c r="AT261" s="24" t="s">
        <v>140</v>
      </c>
      <c r="AU261" s="24" t="s">
        <v>23</v>
      </c>
      <c r="AY261" s="24" t="s">
        <v>138</v>
      </c>
      <c r="BE261" s="232">
        <f>IF(N261="základní",J261,0)</f>
        <v>0</v>
      </c>
      <c r="BF261" s="232">
        <f>IF(N261="snížená",J261,0)</f>
        <v>0</v>
      </c>
      <c r="BG261" s="232">
        <f>IF(N261="zákl. přenesená",J261,0)</f>
        <v>0</v>
      </c>
      <c r="BH261" s="232">
        <f>IF(N261="sníž. přenesená",J261,0)</f>
        <v>0</v>
      </c>
      <c r="BI261" s="232">
        <f>IF(N261="nulová",J261,0)</f>
        <v>0</v>
      </c>
      <c r="BJ261" s="24" t="s">
        <v>85</v>
      </c>
      <c r="BK261" s="232">
        <f>ROUND(I261*H261,2)</f>
        <v>0</v>
      </c>
      <c r="BL261" s="24" t="s">
        <v>145</v>
      </c>
      <c r="BM261" s="24" t="s">
        <v>694</v>
      </c>
    </row>
    <row r="262" s="1" customFormat="1">
      <c r="B262" s="46"/>
      <c r="C262" s="74"/>
      <c r="D262" s="233" t="s">
        <v>147</v>
      </c>
      <c r="E262" s="74"/>
      <c r="F262" s="234" t="s">
        <v>289</v>
      </c>
      <c r="G262" s="74"/>
      <c r="H262" s="74"/>
      <c r="I262" s="191"/>
      <c r="J262" s="74"/>
      <c r="K262" s="74"/>
      <c r="L262" s="72"/>
      <c r="M262" s="235"/>
      <c r="N262" s="47"/>
      <c r="O262" s="47"/>
      <c r="P262" s="47"/>
      <c r="Q262" s="47"/>
      <c r="R262" s="47"/>
      <c r="S262" s="47"/>
      <c r="T262" s="95"/>
      <c r="AT262" s="24" t="s">
        <v>147</v>
      </c>
      <c r="AU262" s="24" t="s">
        <v>23</v>
      </c>
    </row>
    <row r="263" s="11" customFormat="1">
      <c r="B263" s="236"/>
      <c r="C263" s="237"/>
      <c r="D263" s="233" t="s">
        <v>149</v>
      </c>
      <c r="E263" s="238" t="s">
        <v>42</v>
      </c>
      <c r="F263" s="239" t="s">
        <v>695</v>
      </c>
      <c r="G263" s="237"/>
      <c r="H263" s="240">
        <v>211.43600000000001</v>
      </c>
      <c r="I263" s="241"/>
      <c r="J263" s="237"/>
      <c r="K263" s="237"/>
      <c r="L263" s="242"/>
      <c r="M263" s="243"/>
      <c r="N263" s="244"/>
      <c r="O263" s="244"/>
      <c r="P263" s="244"/>
      <c r="Q263" s="244"/>
      <c r="R263" s="244"/>
      <c r="S263" s="244"/>
      <c r="T263" s="245"/>
      <c r="AT263" s="246" t="s">
        <v>149</v>
      </c>
      <c r="AU263" s="246" t="s">
        <v>23</v>
      </c>
      <c r="AV263" s="11" t="s">
        <v>23</v>
      </c>
      <c r="AW263" s="11" t="s">
        <v>40</v>
      </c>
      <c r="AX263" s="11" t="s">
        <v>77</v>
      </c>
      <c r="AY263" s="246" t="s">
        <v>138</v>
      </c>
    </row>
    <row r="264" s="12" customFormat="1">
      <c r="B264" s="247"/>
      <c r="C264" s="248"/>
      <c r="D264" s="233" t="s">
        <v>149</v>
      </c>
      <c r="E264" s="249" t="s">
        <v>42</v>
      </c>
      <c r="F264" s="250" t="s">
        <v>151</v>
      </c>
      <c r="G264" s="248"/>
      <c r="H264" s="251">
        <v>211.43600000000001</v>
      </c>
      <c r="I264" s="252"/>
      <c r="J264" s="248"/>
      <c r="K264" s="248"/>
      <c r="L264" s="253"/>
      <c r="M264" s="254"/>
      <c r="N264" s="255"/>
      <c r="O264" s="255"/>
      <c r="P264" s="255"/>
      <c r="Q264" s="255"/>
      <c r="R264" s="255"/>
      <c r="S264" s="255"/>
      <c r="T264" s="256"/>
      <c r="AT264" s="257" t="s">
        <v>149</v>
      </c>
      <c r="AU264" s="257" t="s">
        <v>23</v>
      </c>
      <c r="AV264" s="12" t="s">
        <v>145</v>
      </c>
      <c r="AW264" s="12" t="s">
        <v>40</v>
      </c>
      <c r="AX264" s="12" t="s">
        <v>85</v>
      </c>
      <c r="AY264" s="257" t="s">
        <v>138</v>
      </c>
    </row>
    <row r="265" s="1" customFormat="1" ht="16.5" customHeight="1">
      <c r="B265" s="46"/>
      <c r="C265" s="221" t="s">
        <v>400</v>
      </c>
      <c r="D265" s="221" t="s">
        <v>140</v>
      </c>
      <c r="E265" s="222" t="s">
        <v>299</v>
      </c>
      <c r="F265" s="223" t="s">
        <v>300</v>
      </c>
      <c r="G265" s="224" t="s">
        <v>210</v>
      </c>
      <c r="H265" s="225">
        <v>140.17500000000001</v>
      </c>
      <c r="I265" s="226"/>
      <c r="J265" s="227">
        <f>ROUND(I265*H265,2)</f>
        <v>0</v>
      </c>
      <c r="K265" s="223" t="s">
        <v>144</v>
      </c>
      <c r="L265" s="72"/>
      <c r="M265" s="228" t="s">
        <v>42</v>
      </c>
      <c r="N265" s="229" t="s">
        <v>48</v>
      </c>
      <c r="O265" s="47"/>
      <c r="P265" s="230">
        <f>O265*H265</f>
        <v>0</v>
      </c>
      <c r="Q265" s="230">
        <v>0</v>
      </c>
      <c r="R265" s="230">
        <f>Q265*H265</f>
        <v>0</v>
      </c>
      <c r="S265" s="230">
        <v>0</v>
      </c>
      <c r="T265" s="231">
        <f>S265*H265</f>
        <v>0</v>
      </c>
      <c r="AR265" s="24" t="s">
        <v>145</v>
      </c>
      <c r="AT265" s="24" t="s">
        <v>140</v>
      </c>
      <c r="AU265" s="24" t="s">
        <v>23</v>
      </c>
      <c r="AY265" s="24" t="s">
        <v>138</v>
      </c>
      <c r="BE265" s="232">
        <f>IF(N265="základní",J265,0)</f>
        <v>0</v>
      </c>
      <c r="BF265" s="232">
        <f>IF(N265="snížená",J265,0)</f>
        <v>0</v>
      </c>
      <c r="BG265" s="232">
        <f>IF(N265="zákl. přenesená",J265,0)</f>
        <v>0</v>
      </c>
      <c r="BH265" s="232">
        <f>IF(N265="sníž. přenesená",J265,0)</f>
        <v>0</v>
      </c>
      <c r="BI265" s="232">
        <f>IF(N265="nulová",J265,0)</f>
        <v>0</v>
      </c>
      <c r="BJ265" s="24" t="s">
        <v>85</v>
      </c>
      <c r="BK265" s="232">
        <f>ROUND(I265*H265,2)</f>
        <v>0</v>
      </c>
      <c r="BL265" s="24" t="s">
        <v>145</v>
      </c>
      <c r="BM265" s="24" t="s">
        <v>696</v>
      </c>
    </row>
    <row r="266" s="1" customFormat="1">
      <c r="B266" s="46"/>
      <c r="C266" s="74"/>
      <c r="D266" s="233" t="s">
        <v>147</v>
      </c>
      <c r="E266" s="74"/>
      <c r="F266" s="234" t="s">
        <v>302</v>
      </c>
      <c r="G266" s="74"/>
      <c r="H266" s="74"/>
      <c r="I266" s="191"/>
      <c r="J266" s="74"/>
      <c r="K266" s="74"/>
      <c r="L266" s="72"/>
      <c r="M266" s="235"/>
      <c r="N266" s="47"/>
      <c r="O266" s="47"/>
      <c r="P266" s="47"/>
      <c r="Q266" s="47"/>
      <c r="R266" s="47"/>
      <c r="S266" s="47"/>
      <c r="T266" s="95"/>
      <c r="AT266" s="24" t="s">
        <v>147</v>
      </c>
      <c r="AU266" s="24" t="s">
        <v>23</v>
      </c>
    </row>
    <row r="267" s="11" customFormat="1">
      <c r="B267" s="236"/>
      <c r="C267" s="237"/>
      <c r="D267" s="233" t="s">
        <v>149</v>
      </c>
      <c r="E267" s="238" t="s">
        <v>42</v>
      </c>
      <c r="F267" s="239" t="s">
        <v>697</v>
      </c>
      <c r="G267" s="237"/>
      <c r="H267" s="240">
        <v>140.17500000000001</v>
      </c>
      <c r="I267" s="241"/>
      <c r="J267" s="237"/>
      <c r="K267" s="237"/>
      <c r="L267" s="242"/>
      <c r="M267" s="243"/>
      <c r="N267" s="244"/>
      <c r="O267" s="244"/>
      <c r="P267" s="244"/>
      <c r="Q267" s="244"/>
      <c r="R267" s="244"/>
      <c r="S267" s="244"/>
      <c r="T267" s="245"/>
      <c r="AT267" s="246" t="s">
        <v>149</v>
      </c>
      <c r="AU267" s="246" t="s">
        <v>23</v>
      </c>
      <c r="AV267" s="11" t="s">
        <v>23</v>
      </c>
      <c r="AW267" s="11" t="s">
        <v>40</v>
      </c>
      <c r="AX267" s="11" t="s">
        <v>77</v>
      </c>
      <c r="AY267" s="246" t="s">
        <v>138</v>
      </c>
    </row>
    <row r="268" s="12" customFormat="1">
      <c r="B268" s="247"/>
      <c r="C268" s="248"/>
      <c r="D268" s="233" t="s">
        <v>149</v>
      </c>
      <c r="E268" s="249" t="s">
        <v>42</v>
      </c>
      <c r="F268" s="250" t="s">
        <v>151</v>
      </c>
      <c r="G268" s="248"/>
      <c r="H268" s="251">
        <v>140.17500000000001</v>
      </c>
      <c r="I268" s="252"/>
      <c r="J268" s="248"/>
      <c r="K268" s="248"/>
      <c r="L268" s="253"/>
      <c r="M268" s="254"/>
      <c r="N268" s="255"/>
      <c r="O268" s="255"/>
      <c r="P268" s="255"/>
      <c r="Q268" s="255"/>
      <c r="R268" s="255"/>
      <c r="S268" s="255"/>
      <c r="T268" s="256"/>
      <c r="AT268" s="257" t="s">
        <v>149</v>
      </c>
      <c r="AU268" s="257" t="s">
        <v>23</v>
      </c>
      <c r="AV268" s="12" t="s">
        <v>145</v>
      </c>
      <c r="AW268" s="12" t="s">
        <v>40</v>
      </c>
      <c r="AX268" s="12" t="s">
        <v>85</v>
      </c>
      <c r="AY268" s="257" t="s">
        <v>138</v>
      </c>
    </row>
    <row r="269" s="1" customFormat="1" ht="16.5" customHeight="1">
      <c r="B269" s="46"/>
      <c r="C269" s="221" t="s">
        <v>406</v>
      </c>
      <c r="D269" s="221" t="s">
        <v>140</v>
      </c>
      <c r="E269" s="222" t="s">
        <v>305</v>
      </c>
      <c r="F269" s="223" t="s">
        <v>306</v>
      </c>
      <c r="G269" s="224" t="s">
        <v>307</v>
      </c>
      <c r="H269" s="225">
        <v>252.315</v>
      </c>
      <c r="I269" s="226"/>
      <c r="J269" s="227">
        <f>ROUND(I269*H269,2)</f>
        <v>0</v>
      </c>
      <c r="K269" s="223" t="s">
        <v>144</v>
      </c>
      <c r="L269" s="72"/>
      <c r="M269" s="228" t="s">
        <v>42</v>
      </c>
      <c r="N269" s="229" t="s">
        <v>48</v>
      </c>
      <c r="O269" s="47"/>
      <c r="P269" s="230">
        <f>O269*H269</f>
        <v>0</v>
      </c>
      <c r="Q269" s="230">
        <v>0</v>
      </c>
      <c r="R269" s="230">
        <f>Q269*H269</f>
        <v>0</v>
      </c>
      <c r="S269" s="230">
        <v>0</v>
      </c>
      <c r="T269" s="231">
        <f>S269*H269</f>
        <v>0</v>
      </c>
      <c r="AR269" s="24" t="s">
        <v>145</v>
      </c>
      <c r="AT269" s="24" t="s">
        <v>140</v>
      </c>
      <c r="AU269" s="24" t="s">
        <v>23</v>
      </c>
      <c r="AY269" s="24" t="s">
        <v>138</v>
      </c>
      <c r="BE269" s="232">
        <f>IF(N269="základní",J269,0)</f>
        <v>0</v>
      </c>
      <c r="BF269" s="232">
        <f>IF(N269="snížená",J269,0)</f>
        <v>0</v>
      </c>
      <c r="BG269" s="232">
        <f>IF(N269="zákl. přenesená",J269,0)</f>
        <v>0</v>
      </c>
      <c r="BH269" s="232">
        <f>IF(N269="sníž. přenesená",J269,0)</f>
        <v>0</v>
      </c>
      <c r="BI269" s="232">
        <f>IF(N269="nulová",J269,0)</f>
        <v>0</v>
      </c>
      <c r="BJ269" s="24" t="s">
        <v>85</v>
      </c>
      <c r="BK269" s="232">
        <f>ROUND(I269*H269,2)</f>
        <v>0</v>
      </c>
      <c r="BL269" s="24" t="s">
        <v>145</v>
      </c>
      <c r="BM269" s="24" t="s">
        <v>698</v>
      </c>
    </row>
    <row r="270" s="1" customFormat="1">
      <c r="B270" s="46"/>
      <c r="C270" s="74"/>
      <c r="D270" s="233" t="s">
        <v>147</v>
      </c>
      <c r="E270" s="74"/>
      <c r="F270" s="234" t="s">
        <v>302</v>
      </c>
      <c r="G270" s="74"/>
      <c r="H270" s="74"/>
      <c r="I270" s="191"/>
      <c r="J270" s="74"/>
      <c r="K270" s="74"/>
      <c r="L270" s="72"/>
      <c r="M270" s="235"/>
      <c r="N270" s="47"/>
      <c r="O270" s="47"/>
      <c r="P270" s="47"/>
      <c r="Q270" s="47"/>
      <c r="R270" s="47"/>
      <c r="S270" s="47"/>
      <c r="T270" s="95"/>
      <c r="AT270" s="24" t="s">
        <v>147</v>
      </c>
      <c r="AU270" s="24" t="s">
        <v>23</v>
      </c>
    </row>
    <row r="271" s="11" customFormat="1">
      <c r="B271" s="236"/>
      <c r="C271" s="237"/>
      <c r="D271" s="233" t="s">
        <v>149</v>
      </c>
      <c r="E271" s="238" t="s">
        <v>42</v>
      </c>
      <c r="F271" s="239" t="s">
        <v>699</v>
      </c>
      <c r="G271" s="237"/>
      <c r="H271" s="240">
        <v>252.315</v>
      </c>
      <c r="I271" s="241"/>
      <c r="J271" s="237"/>
      <c r="K271" s="237"/>
      <c r="L271" s="242"/>
      <c r="M271" s="243"/>
      <c r="N271" s="244"/>
      <c r="O271" s="244"/>
      <c r="P271" s="244"/>
      <c r="Q271" s="244"/>
      <c r="R271" s="244"/>
      <c r="S271" s="244"/>
      <c r="T271" s="245"/>
      <c r="AT271" s="246" t="s">
        <v>149</v>
      </c>
      <c r="AU271" s="246" t="s">
        <v>23</v>
      </c>
      <c r="AV271" s="11" t="s">
        <v>23</v>
      </c>
      <c r="AW271" s="11" t="s">
        <v>40</v>
      </c>
      <c r="AX271" s="11" t="s">
        <v>77</v>
      </c>
      <c r="AY271" s="246" t="s">
        <v>138</v>
      </c>
    </row>
    <row r="272" s="12" customFormat="1">
      <c r="B272" s="247"/>
      <c r="C272" s="248"/>
      <c r="D272" s="233" t="s">
        <v>149</v>
      </c>
      <c r="E272" s="249" t="s">
        <v>42</v>
      </c>
      <c r="F272" s="250" t="s">
        <v>151</v>
      </c>
      <c r="G272" s="248"/>
      <c r="H272" s="251">
        <v>252.315</v>
      </c>
      <c r="I272" s="252"/>
      <c r="J272" s="248"/>
      <c r="K272" s="248"/>
      <c r="L272" s="253"/>
      <c r="M272" s="254"/>
      <c r="N272" s="255"/>
      <c r="O272" s="255"/>
      <c r="P272" s="255"/>
      <c r="Q272" s="255"/>
      <c r="R272" s="255"/>
      <c r="S272" s="255"/>
      <c r="T272" s="256"/>
      <c r="AT272" s="257" t="s">
        <v>149</v>
      </c>
      <c r="AU272" s="257" t="s">
        <v>23</v>
      </c>
      <c r="AV272" s="12" t="s">
        <v>145</v>
      </c>
      <c r="AW272" s="12" t="s">
        <v>40</v>
      </c>
      <c r="AX272" s="12" t="s">
        <v>85</v>
      </c>
      <c r="AY272" s="257" t="s">
        <v>138</v>
      </c>
    </row>
    <row r="273" s="1" customFormat="1" ht="25.5" customHeight="1">
      <c r="B273" s="46"/>
      <c r="C273" s="221" t="s">
        <v>413</v>
      </c>
      <c r="D273" s="221" t="s">
        <v>140</v>
      </c>
      <c r="E273" s="222" t="s">
        <v>311</v>
      </c>
      <c r="F273" s="223" t="s">
        <v>312</v>
      </c>
      <c r="G273" s="224" t="s">
        <v>210</v>
      </c>
      <c r="H273" s="225">
        <v>450.28899999999999</v>
      </c>
      <c r="I273" s="226"/>
      <c r="J273" s="227">
        <f>ROUND(I273*H273,2)</f>
        <v>0</v>
      </c>
      <c r="K273" s="223" t="s">
        <v>144</v>
      </c>
      <c r="L273" s="72"/>
      <c r="M273" s="228" t="s">
        <v>42</v>
      </c>
      <c r="N273" s="229" t="s">
        <v>48</v>
      </c>
      <c r="O273" s="47"/>
      <c r="P273" s="230">
        <f>O273*H273</f>
        <v>0</v>
      </c>
      <c r="Q273" s="230">
        <v>0</v>
      </c>
      <c r="R273" s="230">
        <f>Q273*H273</f>
        <v>0</v>
      </c>
      <c r="S273" s="230">
        <v>0</v>
      </c>
      <c r="T273" s="231">
        <f>S273*H273</f>
        <v>0</v>
      </c>
      <c r="AR273" s="24" t="s">
        <v>145</v>
      </c>
      <c r="AT273" s="24" t="s">
        <v>140</v>
      </c>
      <c r="AU273" s="24" t="s">
        <v>23</v>
      </c>
      <c r="AY273" s="24" t="s">
        <v>138</v>
      </c>
      <c r="BE273" s="232">
        <f>IF(N273="základní",J273,0)</f>
        <v>0</v>
      </c>
      <c r="BF273" s="232">
        <f>IF(N273="snížená",J273,0)</f>
        <v>0</v>
      </c>
      <c r="BG273" s="232">
        <f>IF(N273="zákl. přenesená",J273,0)</f>
        <v>0</v>
      </c>
      <c r="BH273" s="232">
        <f>IF(N273="sníž. přenesená",J273,0)</f>
        <v>0</v>
      </c>
      <c r="BI273" s="232">
        <f>IF(N273="nulová",J273,0)</f>
        <v>0</v>
      </c>
      <c r="BJ273" s="24" t="s">
        <v>85</v>
      </c>
      <c r="BK273" s="232">
        <f>ROUND(I273*H273,2)</f>
        <v>0</v>
      </c>
      <c r="BL273" s="24" t="s">
        <v>145</v>
      </c>
      <c r="BM273" s="24" t="s">
        <v>700</v>
      </c>
    </row>
    <row r="274" s="1" customFormat="1">
      <c r="B274" s="46"/>
      <c r="C274" s="74"/>
      <c r="D274" s="233" t="s">
        <v>147</v>
      </c>
      <c r="E274" s="74"/>
      <c r="F274" s="234" t="s">
        <v>314</v>
      </c>
      <c r="G274" s="74"/>
      <c r="H274" s="74"/>
      <c r="I274" s="191"/>
      <c r="J274" s="74"/>
      <c r="K274" s="74"/>
      <c r="L274" s="72"/>
      <c r="M274" s="235"/>
      <c r="N274" s="47"/>
      <c r="O274" s="47"/>
      <c r="P274" s="47"/>
      <c r="Q274" s="47"/>
      <c r="R274" s="47"/>
      <c r="S274" s="47"/>
      <c r="T274" s="95"/>
      <c r="AT274" s="24" t="s">
        <v>147</v>
      </c>
      <c r="AU274" s="24" t="s">
        <v>23</v>
      </c>
    </row>
    <row r="275" s="11" customFormat="1">
      <c r="B275" s="236"/>
      <c r="C275" s="237"/>
      <c r="D275" s="233" t="s">
        <v>149</v>
      </c>
      <c r="E275" s="238" t="s">
        <v>42</v>
      </c>
      <c r="F275" s="239" t="s">
        <v>701</v>
      </c>
      <c r="G275" s="237"/>
      <c r="H275" s="240">
        <v>590.46400000000006</v>
      </c>
      <c r="I275" s="241"/>
      <c r="J275" s="237"/>
      <c r="K275" s="237"/>
      <c r="L275" s="242"/>
      <c r="M275" s="243"/>
      <c r="N275" s="244"/>
      <c r="O275" s="244"/>
      <c r="P275" s="244"/>
      <c r="Q275" s="244"/>
      <c r="R275" s="244"/>
      <c r="S275" s="244"/>
      <c r="T275" s="245"/>
      <c r="AT275" s="246" t="s">
        <v>149</v>
      </c>
      <c r="AU275" s="246" t="s">
        <v>23</v>
      </c>
      <c r="AV275" s="11" t="s">
        <v>23</v>
      </c>
      <c r="AW275" s="11" t="s">
        <v>40</v>
      </c>
      <c r="AX275" s="11" t="s">
        <v>77</v>
      </c>
      <c r="AY275" s="246" t="s">
        <v>138</v>
      </c>
    </row>
    <row r="276" s="11" customFormat="1">
      <c r="B276" s="236"/>
      <c r="C276" s="237"/>
      <c r="D276" s="233" t="s">
        <v>149</v>
      </c>
      <c r="E276" s="238" t="s">
        <v>42</v>
      </c>
      <c r="F276" s="239" t="s">
        <v>702</v>
      </c>
      <c r="G276" s="237"/>
      <c r="H276" s="240">
        <v>-140.17500000000001</v>
      </c>
      <c r="I276" s="241"/>
      <c r="J276" s="237"/>
      <c r="K276" s="237"/>
      <c r="L276" s="242"/>
      <c r="M276" s="243"/>
      <c r="N276" s="244"/>
      <c r="O276" s="244"/>
      <c r="P276" s="244"/>
      <c r="Q276" s="244"/>
      <c r="R276" s="244"/>
      <c r="S276" s="244"/>
      <c r="T276" s="245"/>
      <c r="AT276" s="246" t="s">
        <v>149</v>
      </c>
      <c r="AU276" s="246" t="s">
        <v>23</v>
      </c>
      <c r="AV276" s="11" t="s">
        <v>23</v>
      </c>
      <c r="AW276" s="11" t="s">
        <v>40</v>
      </c>
      <c r="AX276" s="11" t="s">
        <v>77</v>
      </c>
      <c r="AY276" s="246" t="s">
        <v>138</v>
      </c>
    </row>
    <row r="277" s="12" customFormat="1">
      <c r="B277" s="247"/>
      <c r="C277" s="248"/>
      <c r="D277" s="233" t="s">
        <v>149</v>
      </c>
      <c r="E277" s="249" t="s">
        <v>42</v>
      </c>
      <c r="F277" s="250" t="s">
        <v>151</v>
      </c>
      <c r="G277" s="248"/>
      <c r="H277" s="251">
        <v>450.28899999999999</v>
      </c>
      <c r="I277" s="252"/>
      <c r="J277" s="248"/>
      <c r="K277" s="248"/>
      <c r="L277" s="253"/>
      <c r="M277" s="254"/>
      <c r="N277" s="255"/>
      <c r="O277" s="255"/>
      <c r="P277" s="255"/>
      <c r="Q277" s="255"/>
      <c r="R277" s="255"/>
      <c r="S277" s="255"/>
      <c r="T277" s="256"/>
      <c r="AT277" s="257" t="s">
        <v>149</v>
      </c>
      <c r="AU277" s="257" t="s">
        <v>23</v>
      </c>
      <c r="AV277" s="12" t="s">
        <v>145</v>
      </c>
      <c r="AW277" s="12" t="s">
        <v>40</v>
      </c>
      <c r="AX277" s="12" t="s">
        <v>85</v>
      </c>
      <c r="AY277" s="257" t="s">
        <v>138</v>
      </c>
    </row>
    <row r="278" s="1" customFormat="1" ht="38.25" customHeight="1">
      <c r="B278" s="46"/>
      <c r="C278" s="221" t="s">
        <v>419</v>
      </c>
      <c r="D278" s="221" t="s">
        <v>140</v>
      </c>
      <c r="E278" s="222" t="s">
        <v>317</v>
      </c>
      <c r="F278" s="223" t="s">
        <v>318</v>
      </c>
      <c r="G278" s="224" t="s">
        <v>210</v>
      </c>
      <c r="H278" s="225">
        <v>82.768000000000001</v>
      </c>
      <c r="I278" s="226"/>
      <c r="J278" s="227">
        <f>ROUND(I278*H278,2)</f>
        <v>0</v>
      </c>
      <c r="K278" s="223" t="s">
        <v>144</v>
      </c>
      <c r="L278" s="72"/>
      <c r="M278" s="228" t="s">
        <v>42</v>
      </c>
      <c r="N278" s="229" t="s">
        <v>48</v>
      </c>
      <c r="O278" s="47"/>
      <c r="P278" s="230">
        <f>O278*H278</f>
        <v>0</v>
      </c>
      <c r="Q278" s="230">
        <v>0</v>
      </c>
      <c r="R278" s="230">
        <f>Q278*H278</f>
        <v>0</v>
      </c>
      <c r="S278" s="230">
        <v>0</v>
      </c>
      <c r="T278" s="231">
        <f>S278*H278</f>
        <v>0</v>
      </c>
      <c r="AR278" s="24" t="s">
        <v>145</v>
      </c>
      <c r="AT278" s="24" t="s">
        <v>140</v>
      </c>
      <c r="AU278" s="24" t="s">
        <v>23</v>
      </c>
      <c r="AY278" s="24" t="s">
        <v>138</v>
      </c>
      <c r="BE278" s="232">
        <f>IF(N278="základní",J278,0)</f>
        <v>0</v>
      </c>
      <c r="BF278" s="232">
        <f>IF(N278="snížená",J278,0)</f>
        <v>0</v>
      </c>
      <c r="BG278" s="232">
        <f>IF(N278="zákl. přenesená",J278,0)</f>
        <v>0</v>
      </c>
      <c r="BH278" s="232">
        <f>IF(N278="sníž. přenesená",J278,0)</f>
        <v>0</v>
      </c>
      <c r="BI278" s="232">
        <f>IF(N278="nulová",J278,0)</f>
        <v>0</v>
      </c>
      <c r="BJ278" s="24" t="s">
        <v>85</v>
      </c>
      <c r="BK278" s="232">
        <f>ROUND(I278*H278,2)</f>
        <v>0</v>
      </c>
      <c r="BL278" s="24" t="s">
        <v>145</v>
      </c>
      <c r="BM278" s="24" t="s">
        <v>703</v>
      </c>
    </row>
    <row r="279" s="1" customFormat="1">
      <c r="B279" s="46"/>
      <c r="C279" s="74"/>
      <c r="D279" s="233" t="s">
        <v>147</v>
      </c>
      <c r="E279" s="74"/>
      <c r="F279" s="234" t="s">
        <v>320</v>
      </c>
      <c r="G279" s="74"/>
      <c r="H279" s="74"/>
      <c r="I279" s="191"/>
      <c r="J279" s="74"/>
      <c r="K279" s="74"/>
      <c r="L279" s="72"/>
      <c r="M279" s="235"/>
      <c r="N279" s="47"/>
      <c r="O279" s="47"/>
      <c r="P279" s="47"/>
      <c r="Q279" s="47"/>
      <c r="R279" s="47"/>
      <c r="S279" s="47"/>
      <c r="T279" s="95"/>
      <c r="AT279" s="24" t="s">
        <v>147</v>
      </c>
      <c r="AU279" s="24" t="s">
        <v>23</v>
      </c>
    </row>
    <row r="280" s="11" customFormat="1">
      <c r="B280" s="236"/>
      <c r="C280" s="237"/>
      <c r="D280" s="233" t="s">
        <v>149</v>
      </c>
      <c r="E280" s="238" t="s">
        <v>42</v>
      </c>
      <c r="F280" s="239" t="s">
        <v>704</v>
      </c>
      <c r="G280" s="237"/>
      <c r="H280" s="240">
        <v>15.810000000000001</v>
      </c>
      <c r="I280" s="241"/>
      <c r="J280" s="237"/>
      <c r="K280" s="237"/>
      <c r="L280" s="242"/>
      <c r="M280" s="243"/>
      <c r="N280" s="244"/>
      <c r="O280" s="244"/>
      <c r="P280" s="244"/>
      <c r="Q280" s="244"/>
      <c r="R280" s="244"/>
      <c r="S280" s="244"/>
      <c r="T280" s="245"/>
      <c r="AT280" s="246" t="s">
        <v>149</v>
      </c>
      <c r="AU280" s="246" t="s">
        <v>23</v>
      </c>
      <c r="AV280" s="11" t="s">
        <v>23</v>
      </c>
      <c r="AW280" s="11" t="s">
        <v>40</v>
      </c>
      <c r="AX280" s="11" t="s">
        <v>77</v>
      </c>
      <c r="AY280" s="246" t="s">
        <v>138</v>
      </c>
    </row>
    <row r="281" s="11" customFormat="1">
      <c r="B281" s="236"/>
      <c r="C281" s="237"/>
      <c r="D281" s="233" t="s">
        <v>149</v>
      </c>
      <c r="E281" s="238" t="s">
        <v>42</v>
      </c>
      <c r="F281" s="239" t="s">
        <v>705</v>
      </c>
      <c r="G281" s="237"/>
      <c r="H281" s="240">
        <v>86.591999999999999</v>
      </c>
      <c r="I281" s="241"/>
      <c r="J281" s="237"/>
      <c r="K281" s="237"/>
      <c r="L281" s="242"/>
      <c r="M281" s="243"/>
      <c r="N281" s="244"/>
      <c r="O281" s="244"/>
      <c r="P281" s="244"/>
      <c r="Q281" s="244"/>
      <c r="R281" s="244"/>
      <c r="S281" s="244"/>
      <c r="T281" s="245"/>
      <c r="AT281" s="246" t="s">
        <v>149</v>
      </c>
      <c r="AU281" s="246" t="s">
        <v>23</v>
      </c>
      <c r="AV281" s="11" t="s">
        <v>23</v>
      </c>
      <c r="AW281" s="11" t="s">
        <v>40</v>
      </c>
      <c r="AX281" s="11" t="s">
        <v>77</v>
      </c>
      <c r="AY281" s="246" t="s">
        <v>138</v>
      </c>
    </row>
    <row r="282" s="11" customFormat="1">
      <c r="B282" s="236"/>
      <c r="C282" s="237"/>
      <c r="D282" s="233" t="s">
        <v>149</v>
      </c>
      <c r="E282" s="238" t="s">
        <v>42</v>
      </c>
      <c r="F282" s="239" t="s">
        <v>706</v>
      </c>
      <c r="G282" s="237"/>
      <c r="H282" s="240">
        <v>-14.565</v>
      </c>
      <c r="I282" s="241"/>
      <c r="J282" s="237"/>
      <c r="K282" s="237"/>
      <c r="L282" s="242"/>
      <c r="M282" s="243"/>
      <c r="N282" s="244"/>
      <c r="O282" s="244"/>
      <c r="P282" s="244"/>
      <c r="Q282" s="244"/>
      <c r="R282" s="244"/>
      <c r="S282" s="244"/>
      <c r="T282" s="245"/>
      <c r="AT282" s="246" t="s">
        <v>149</v>
      </c>
      <c r="AU282" s="246" t="s">
        <v>23</v>
      </c>
      <c r="AV282" s="11" t="s">
        <v>23</v>
      </c>
      <c r="AW282" s="11" t="s">
        <v>40</v>
      </c>
      <c r="AX282" s="11" t="s">
        <v>77</v>
      </c>
      <c r="AY282" s="246" t="s">
        <v>138</v>
      </c>
    </row>
    <row r="283" s="11" customFormat="1">
      <c r="B283" s="236"/>
      <c r="C283" s="237"/>
      <c r="D283" s="233" t="s">
        <v>149</v>
      </c>
      <c r="E283" s="238" t="s">
        <v>42</v>
      </c>
      <c r="F283" s="239" t="s">
        <v>707</v>
      </c>
      <c r="G283" s="237"/>
      <c r="H283" s="240">
        <v>-5.069</v>
      </c>
      <c r="I283" s="241"/>
      <c r="J283" s="237"/>
      <c r="K283" s="237"/>
      <c r="L283" s="242"/>
      <c r="M283" s="243"/>
      <c r="N283" s="244"/>
      <c r="O283" s="244"/>
      <c r="P283" s="244"/>
      <c r="Q283" s="244"/>
      <c r="R283" s="244"/>
      <c r="S283" s="244"/>
      <c r="T283" s="245"/>
      <c r="AT283" s="246" t="s">
        <v>149</v>
      </c>
      <c r="AU283" s="246" t="s">
        <v>23</v>
      </c>
      <c r="AV283" s="11" t="s">
        <v>23</v>
      </c>
      <c r="AW283" s="11" t="s">
        <v>40</v>
      </c>
      <c r="AX283" s="11" t="s">
        <v>77</v>
      </c>
      <c r="AY283" s="246" t="s">
        <v>138</v>
      </c>
    </row>
    <row r="284" s="12" customFormat="1">
      <c r="B284" s="247"/>
      <c r="C284" s="248"/>
      <c r="D284" s="233" t="s">
        <v>149</v>
      </c>
      <c r="E284" s="249" t="s">
        <v>42</v>
      </c>
      <c r="F284" s="250" t="s">
        <v>151</v>
      </c>
      <c r="G284" s="248"/>
      <c r="H284" s="251">
        <v>82.768000000000001</v>
      </c>
      <c r="I284" s="252"/>
      <c r="J284" s="248"/>
      <c r="K284" s="248"/>
      <c r="L284" s="253"/>
      <c r="M284" s="254"/>
      <c r="N284" s="255"/>
      <c r="O284" s="255"/>
      <c r="P284" s="255"/>
      <c r="Q284" s="255"/>
      <c r="R284" s="255"/>
      <c r="S284" s="255"/>
      <c r="T284" s="256"/>
      <c r="AT284" s="257" t="s">
        <v>149</v>
      </c>
      <c r="AU284" s="257" t="s">
        <v>23</v>
      </c>
      <c r="AV284" s="12" t="s">
        <v>145</v>
      </c>
      <c r="AW284" s="12" t="s">
        <v>40</v>
      </c>
      <c r="AX284" s="12" t="s">
        <v>85</v>
      </c>
      <c r="AY284" s="257" t="s">
        <v>138</v>
      </c>
    </row>
    <row r="285" s="1" customFormat="1" ht="16.5" customHeight="1">
      <c r="B285" s="46"/>
      <c r="C285" s="279" t="s">
        <v>424</v>
      </c>
      <c r="D285" s="279" t="s">
        <v>324</v>
      </c>
      <c r="E285" s="280" t="s">
        <v>325</v>
      </c>
      <c r="F285" s="281" t="s">
        <v>326</v>
      </c>
      <c r="G285" s="282" t="s">
        <v>307</v>
      </c>
      <c r="H285" s="283">
        <v>148.982</v>
      </c>
      <c r="I285" s="284"/>
      <c r="J285" s="285">
        <f>ROUND(I285*H285,2)</f>
        <v>0</v>
      </c>
      <c r="K285" s="281" t="s">
        <v>144</v>
      </c>
      <c r="L285" s="286"/>
      <c r="M285" s="287" t="s">
        <v>42</v>
      </c>
      <c r="N285" s="288" t="s">
        <v>48</v>
      </c>
      <c r="O285" s="47"/>
      <c r="P285" s="230">
        <f>O285*H285</f>
        <v>0</v>
      </c>
      <c r="Q285" s="230">
        <v>0</v>
      </c>
      <c r="R285" s="230">
        <f>Q285*H285</f>
        <v>0</v>
      </c>
      <c r="S285" s="230">
        <v>0</v>
      </c>
      <c r="T285" s="231">
        <f>S285*H285</f>
        <v>0</v>
      </c>
      <c r="AR285" s="24" t="s">
        <v>185</v>
      </c>
      <c r="AT285" s="24" t="s">
        <v>324</v>
      </c>
      <c r="AU285" s="24" t="s">
        <v>23</v>
      </c>
      <c r="AY285" s="24" t="s">
        <v>138</v>
      </c>
      <c r="BE285" s="232">
        <f>IF(N285="základní",J285,0)</f>
        <v>0</v>
      </c>
      <c r="BF285" s="232">
        <f>IF(N285="snížená",J285,0)</f>
        <v>0</v>
      </c>
      <c r="BG285" s="232">
        <f>IF(N285="zákl. přenesená",J285,0)</f>
        <v>0</v>
      </c>
      <c r="BH285" s="232">
        <f>IF(N285="sníž. přenesená",J285,0)</f>
        <v>0</v>
      </c>
      <c r="BI285" s="232">
        <f>IF(N285="nulová",J285,0)</f>
        <v>0</v>
      </c>
      <c r="BJ285" s="24" t="s">
        <v>85</v>
      </c>
      <c r="BK285" s="232">
        <f>ROUND(I285*H285,2)</f>
        <v>0</v>
      </c>
      <c r="BL285" s="24" t="s">
        <v>145</v>
      </c>
      <c r="BM285" s="24" t="s">
        <v>708</v>
      </c>
    </row>
    <row r="286" s="11" customFormat="1">
      <c r="B286" s="236"/>
      <c r="C286" s="237"/>
      <c r="D286" s="233" t="s">
        <v>149</v>
      </c>
      <c r="E286" s="238" t="s">
        <v>42</v>
      </c>
      <c r="F286" s="239" t="s">
        <v>709</v>
      </c>
      <c r="G286" s="237"/>
      <c r="H286" s="240">
        <v>148.982</v>
      </c>
      <c r="I286" s="241"/>
      <c r="J286" s="237"/>
      <c r="K286" s="237"/>
      <c r="L286" s="242"/>
      <c r="M286" s="243"/>
      <c r="N286" s="244"/>
      <c r="O286" s="244"/>
      <c r="P286" s="244"/>
      <c r="Q286" s="244"/>
      <c r="R286" s="244"/>
      <c r="S286" s="244"/>
      <c r="T286" s="245"/>
      <c r="AT286" s="246" t="s">
        <v>149</v>
      </c>
      <c r="AU286" s="246" t="s">
        <v>23</v>
      </c>
      <c r="AV286" s="11" t="s">
        <v>23</v>
      </c>
      <c r="AW286" s="11" t="s">
        <v>40</v>
      </c>
      <c r="AX286" s="11" t="s">
        <v>77</v>
      </c>
      <c r="AY286" s="246" t="s">
        <v>138</v>
      </c>
    </row>
    <row r="287" s="12" customFormat="1">
      <c r="B287" s="247"/>
      <c r="C287" s="248"/>
      <c r="D287" s="233" t="s">
        <v>149</v>
      </c>
      <c r="E287" s="249" t="s">
        <v>42</v>
      </c>
      <c r="F287" s="250" t="s">
        <v>151</v>
      </c>
      <c r="G287" s="248"/>
      <c r="H287" s="251">
        <v>148.982</v>
      </c>
      <c r="I287" s="252"/>
      <c r="J287" s="248"/>
      <c r="K287" s="248"/>
      <c r="L287" s="253"/>
      <c r="M287" s="254"/>
      <c r="N287" s="255"/>
      <c r="O287" s="255"/>
      <c r="P287" s="255"/>
      <c r="Q287" s="255"/>
      <c r="R287" s="255"/>
      <c r="S287" s="255"/>
      <c r="T287" s="256"/>
      <c r="AT287" s="257" t="s">
        <v>149</v>
      </c>
      <c r="AU287" s="257" t="s">
        <v>23</v>
      </c>
      <c r="AV287" s="12" t="s">
        <v>145</v>
      </c>
      <c r="AW287" s="12" t="s">
        <v>40</v>
      </c>
      <c r="AX287" s="12" t="s">
        <v>85</v>
      </c>
      <c r="AY287" s="257" t="s">
        <v>138</v>
      </c>
    </row>
    <row r="288" s="1" customFormat="1" ht="25.5" customHeight="1">
      <c r="B288" s="46"/>
      <c r="C288" s="221" t="s">
        <v>429</v>
      </c>
      <c r="D288" s="221" t="s">
        <v>140</v>
      </c>
      <c r="E288" s="222" t="s">
        <v>330</v>
      </c>
      <c r="F288" s="223" t="s">
        <v>331</v>
      </c>
      <c r="G288" s="224" t="s">
        <v>143</v>
      </c>
      <c r="H288" s="225">
        <v>144.59</v>
      </c>
      <c r="I288" s="226"/>
      <c r="J288" s="227">
        <f>ROUND(I288*H288,2)</f>
        <v>0</v>
      </c>
      <c r="K288" s="223" t="s">
        <v>144</v>
      </c>
      <c r="L288" s="72"/>
      <c r="M288" s="228" t="s">
        <v>42</v>
      </c>
      <c r="N288" s="229" t="s">
        <v>48</v>
      </c>
      <c r="O288" s="47"/>
      <c r="P288" s="230">
        <f>O288*H288</f>
        <v>0</v>
      </c>
      <c r="Q288" s="230">
        <v>0</v>
      </c>
      <c r="R288" s="230">
        <f>Q288*H288</f>
        <v>0</v>
      </c>
      <c r="S288" s="230">
        <v>0</v>
      </c>
      <c r="T288" s="231">
        <f>S288*H288</f>
        <v>0</v>
      </c>
      <c r="AR288" s="24" t="s">
        <v>145</v>
      </c>
      <c r="AT288" s="24" t="s">
        <v>140</v>
      </c>
      <c r="AU288" s="24" t="s">
        <v>23</v>
      </c>
      <c r="AY288" s="24" t="s">
        <v>138</v>
      </c>
      <c r="BE288" s="232">
        <f>IF(N288="základní",J288,0)</f>
        <v>0</v>
      </c>
      <c r="BF288" s="232">
        <f>IF(N288="snížená",J288,0)</f>
        <v>0</v>
      </c>
      <c r="BG288" s="232">
        <f>IF(N288="zákl. přenesená",J288,0)</f>
        <v>0</v>
      </c>
      <c r="BH288" s="232">
        <f>IF(N288="sníž. přenesená",J288,0)</f>
        <v>0</v>
      </c>
      <c r="BI288" s="232">
        <f>IF(N288="nulová",J288,0)</f>
        <v>0</v>
      </c>
      <c r="BJ288" s="24" t="s">
        <v>85</v>
      </c>
      <c r="BK288" s="232">
        <f>ROUND(I288*H288,2)</f>
        <v>0</v>
      </c>
      <c r="BL288" s="24" t="s">
        <v>145</v>
      </c>
      <c r="BM288" s="24" t="s">
        <v>710</v>
      </c>
    </row>
    <row r="289" s="1" customFormat="1">
      <c r="B289" s="46"/>
      <c r="C289" s="74"/>
      <c r="D289" s="233" t="s">
        <v>147</v>
      </c>
      <c r="E289" s="74"/>
      <c r="F289" s="234" t="s">
        <v>333</v>
      </c>
      <c r="G289" s="74"/>
      <c r="H289" s="74"/>
      <c r="I289" s="191"/>
      <c r="J289" s="74"/>
      <c r="K289" s="74"/>
      <c r="L289" s="72"/>
      <c r="M289" s="235"/>
      <c r="N289" s="47"/>
      <c r="O289" s="47"/>
      <c r="P289" s="47"/>
      <c r="Q289" s="47"/>
      <c r="R289" s="47"/>
      <c r="S289" s="47"/>
      <c r="T289" s="95"/>
      <c r="AT289" s="24" t="s">
        <v>147</v>
      </c>
      <c r="AU289" s="24" t="s">
        <v>23</v>
      </c>
    </row>
    <row r="290" s="11" customFormat="1">
      <c r="B290" s="236"/>
      <c r="C290" s="237"/>
      <c r="D290" s="233" t="s">
        <v>149</v>
      </c>
      <c r="E290" s="238" t="s">
        <v>42</v>
      </c>
      <c r="F290" s="239" t="s">
        <v>711</v>
      </c>
      <c r="G290" s="237"/>
      <c r="H290" s="240">
        <v>144.59</v>
      </c>
      <c r="I290" s="241"/>
      <c r="J290" s="237"/>
      <c r="K290" s="237"/>
      <c r="L290" s="242"/>
      <c r="M290" s="243"/>
      <c r="N290" s="244"/>
      <c r="O290" s="244"/>
      <c r="P290" s="244"/>
      <c r="Q290" s="244"/>
      <c r="R290" s="244"/>
      <c r="S290" s="244"/>
      <c r="T290" s="245"/>
      <c r="AT290" s="246" t="s">
        <v>149</v>
      </c>
      <c r="AU290" s="246" t="s">
        <v>23</v>
      </c>
      <c r="AV290" s="11" t="s">
        <v>23</v>
      </c>
      <c r="AW290" s="11" t="s">
        <v>40</v>
      </c>
      <c r="AX290" s="11" t="s">
        <v>77</v>
      </c>
      <c r="AY290" s="246" t="s">
        <v>138</v>
      </c>
    </row>
    <row r="291" s="12" customFormat="1">
      <c r="B291" s="247"/>
      <c r="C291" s="248"/>
      <c r="D291" s="233" t="s">
        <v>149</v>
      </c>
      <c r="E291" s="249" t="s">
        <v>42</v>
      </c>
      <c r="F291" s="250" t="s">
        <v>151</v>
      </c>
      <c r="G291" s="248"/>
      <c r="H291" s="251">
        <v>144.59</v>
      </c>
      <c r="I291" s="252"/>
      <c r="J291" s="248"/>
      <c r="K291" s="248"/>
      <c r="L291" s="253"/>
      <c r="M291" s="254"/>
      <c r="N291" s="255"/>
      <c r="O291" s="255"/>
      <c r="P291" s="255"/>
      <c r="Q291" s="255"/>
      <c r="R291" s="255"/>
      <c r="S291" s="255"/>
      <c r="T291" s="256"/>
      <c r="AT291" s="257" t="s">
        <v>149</v>
      </c>
      <c r="AU291" s="257" t="s">
        <v>23</v>
      </c>
      <c r="AV291" s="12" t="s">
        <v>145</v>
      </c>
      <c r="AW291" s="12" t="s">
        <v>40</v>
      </c>
      <c r="AX291" s="12" t="s">
        <v>85</v>
      </c>
      <c r="AY291" s="257" t="s">
        <v>138</v>
      </c>
    </row>
    <row r="292" s="1" customFormat="1" ht="25.5" customHeight="1">
      <c r="B292" s="46"/>
      <c r="C292" s="221" t="s">
        <v>434</v>
      </c>
      <c r="D292" s="221" t="s">
        <v>140</v>
      </c>
      <c r="E292" s="222" t="s">
        <v>336</v>
      </c>
      <c r="F292" s="223" t="s">
        <v>337</v>
      </c>
      <c r="G292" s="224" t="s">
        <v>143</v>
      </c>
      <c r="H292" s="225">
        <v>144.59</v>
      </c>
      <c r="I292" s="226"/>
      <c r="J292" s="227">
        <f>ROUND(I292*H292,2)</f>
        <v>0</v>
      </c>
      <c r="K292" s="223" t="s">
        <v>144</v>
      </c>
      <c r="L292" s="72"/>
      <c r="M292" s="228" t="s">
        <v>42</v>
      </c>
      <c r="N292" s="229" t="s">
        <v>48</v>
      </c>
      <c r="O292" s="47"/>
      <c r="P292" s="230">
        <f>O292*H292</f>
        <v>0</v>
      </c>
      <c r="Q292" s="230">
        <v>0</v>
      </c>
      <c r="R292" s="230">
        <f>Q292*H292</f>
        <v>0</v>
      </c>
      <c r="S292" s="230">
        <v>0</v>
      </c>
      <c r="T292" s="231">
        <f>S292*H292</f>
        <v>0</v>
      </c>
      <c r="AR292" s="24" t="s">
        <v>145</v>
      </c>
      <c r="AT292" s="24" t="s">
        <v>140</v>
      </c>
      <c r="AU292" s="24" t="s">
        <v>23</v>
      </c>
      <c r="AY292" s="24" t="s">
        <v>138</v>
      </c>
      <c r="BE292" s="232">
        <f>IF(N292="základní",J292,0)</f>
        <v>0</v>
      </c>
      <c r="BF292" s="232">
        <f>IF(N292="snížená",J292,0)</f>
        <v>0</v>
      </c>
      <c r="BG292" s="232">
        <f>IF(N292="zákl. přenesená",J292,0)</f>
        <v>0</v>
      </c>
      <c r="BH292" s="232">
        <f>IF(N292="sníž. přenesená",J292,0)</f>
        <v>0</v>
      </c>
      <c r="BI292" s="232">
        <f>IF(N292="nulová",J292,0)</f>
        <v>0</v>
      </c>
      <c r="BJ292" s="24" t="s">
        <v>85</v>
      </c>
      <c r="BK292" s="232">
        <f>ROUND(I292*H292,2)</f>
        <v>0</v>
      </c>
      <c r="BL292" s="24" t="s">
        <v>145</v>
      </c>
      <c r="BM292" s="24" t="s">
        <v>712</v>
      </c>
    </row>
    <row r="293" s="1" customFormat="1">
      <c r="B293" s="46"/>
      <c r="C293" s="74"/>
      <c r="D293" s="233" t="s">
        <v>147</v>
      </c>
      <c r="E293" s="74"/>
      <c r="F293" s="234" t="s">
        <v>339</v>
      </c>
      <c r="G293" s="74"/>
      <c r="H293" s="74"/>
      <c r="I293" s="191"/>
      <c r="J293" s="74"/>
      <c r="K293" s="74"/>
      <c r="L293" s="72"/>
      <c r="M293" s="235"/>
      <c r="N293" s="47"/>
      <c r="O293" s="47"/>
      <c r="P293" s="47"/>
      <c r="Q293" s="47"/>
      <c r="R293" s="47"/>
      <c r="S293" s="47"/>
      <c r="T293" s="95"/>
      <c r="AT293" s="24" t="s">
        <v>147</v>
      </c>
      <c r="AU293" s="24" t="s">
        <v>23</v>
      </c>
    </row>
    <row r="294" s="1" customFormat="1" ht="16.5" customHeight="1">
      <c r="B294" s="46"/>
      <c r="C294" s="279" t="s">
        <v>438</v>
      </c>
      <c r="D294" s="279" t="s">
        <v>324</v>
      </c>
      <c r="E294" s="280" t="s">
        <v>713</v>
      </c>
      <c r="F294" s="281" t="s">
        <v>714</v>
      </c>
      <c r="G294" s="282" t="s">
        <v>343</v>
      </c>
      <c r="H294" s="283">
        <v>4.3380000000000001</v>
      </c>
      <c r="I294" s="284"/>
      <c r="J294" s="285">
        <f>ROUND(I294*H294,2)</f>
        <v>0</v>
      </c>
      <c r="K294" s="281" t="s">
        <v>144</v>
      </c>
      <c r="L294" s="286"/>
      <c r="M294" s="287" t="s">
        <v>42</v>
      </c>
      <c r="N294" s="288" t="s">
        <v>48</v>
      </c>
      <c r="O294" s="47"/>
      <c r="P294" s="230">
        <f>O294*H294</f>
        <v>0</v>
      </c>
      <c r="Q294" s="230">
        <v>0.001</v>
      </c>
      <c r="R294" s="230">
        <f>Q294*H294</f>
        <v>0.0043379999999999998</v>
      </c>
      <c r="S294" s="230">
        <v>0</v>
      </c>
      <c r="T294" s="231">
        <f>S294*H294</f>
        <v>0</v>
      </c>
      <c r="AR294" s="24" t="s">
        <v>185</v>
      </c>
      <c r="AT294" s="24" t="s">
        <v>324</v>
      </c>
      <c r="AU294" s="24" t="s">
        <v>23</v>
      </c>
      <c r="AY294" s="24" t="s">
        <v>138</v>
      </c>
      <c r="BE294" s="232">
        <f>IF(N294="základní",J294,0)</f>
        <v>0</v>
      </c>
      <c r="BF294" s="232">
        <f>IF(N294="snížená",J294,0)</f>
        <v>0</v>
      </c>
      <c r="BG294" s="232">
        <f>IF(N294="zákl. přenesená",J294,0)</f>
        <v>0</v>
      </c>
      <c r="BH294" s="232">
        <f>IF(N294="sníž. přenesená",J294,0)</f>
        <v>0</v>
      </c>
      <c r="BI294" s="232">
        <f>IF(N294="nulová",J294,0)</f>
        <v>0</v>
      </c>
      <c r="BJ294" s="24" t="s">
        <v>85</v>
      </c>
      <c r="BK294" s="232">
        <f>ROUND(I294*H294,2)</f>
        <v>0</v>
      </c>
      <c r="BL294" s="24" t="s">
        <v>145</v>
      </c>
      <c r="BM294" s="24" t="s">
        <v>715</v>
      </c>
    </row>
    <row r="295" s="11" customFormat="1">
      <c r="B295" s="236"/>
      <c r="C295" s="237"/>
      <c r="D295" s="233" t="s">
        <v>149</v>
      </c>
      <c r="E295" s="238" t="s">
        <v>42</v>
      </c>
      <c r="F295" s="239" t="s">
        <v>716</v>
      </c>
      <c r="G295" s="237"/>
      <c r="H295" s="240">
        <v>144.59</v>
      </c>
      <c r="I295" s="241"/>
      <c r="J295" s="237"/>
      <c r="K295" s="237"/>
      <c r="L295" s="242"/>
      <c r="M295" s="243"/>
      <c r="N295" s="244"/>
      <c r="O295" s="244"/>
      <c r="P295" s="244"/>
      <c r="Q295" s="244"/>
      <c r="R295" s="244"/>
      <c r="S295" s="244"/>
      <c r="T295" s="245"/>
      <c r="AT295" s="246" t="s">
        <v>149</v>
      </c>
      <c r="AU295" s="246" t="s">
        <v>23</v>
      </c>
      <c r="AV295" s="11" t="s">
        <v>23</v>
      </c>
      <c r="AW295" s="11" t="s">
        <v>40</v>
      </c>
      <c r="AX295" s="11" t="s">
        <v>77</v>
      </c>
      <c r="AY295" s="246" t="s">
        <v>138</v>
      </c>
    </row>
    <row r="296" s="12" customFormat="1">
      <c r="B296" s="247"/>
      <c r="C296" s="248"/>
      <c r="D296" s="233" t="s">
        <v>149</v>
      </c>
      <c r="E296" s="249" t="s">
        <v>42</v>
      </c>
      <c r="F296" s="250" t="s">
        <v>151</v>
      </c>
      <c r="G296" s="248"/>
      <c r="H296" s="251">
        <v>144.59</v>
      </c>
      <c r="I296" s="252"/>
      <c r="J296" s="248"/>
      <c r="K296" s="248"/>
      <c r="L296" s="253"/>
      <c r="M296" s="254"/>
      <c r="N296" s="255"/>
      <c r="O296" s="255"/>
      <c r="P296" s="255"/>
      <c r="Q296" s="255"/>
      <c r="R296" s="255"/>
      <c r="S296" s="255"/>
      <c r="T296" s="256"/>
      <c r="AT296" s="257" t="s">
        <v>149</v>
      </c>
      <c r="AU296" s="257" t="s">
        <v>23</v>
      </c>
      <c r="AV296" s="12" t="s">
        <v>145</v>
      </c>
      <c r="AW296" s="12" t="s">
        <v>40</v>
      </c>
      <c r="AX296" s="12" t="s">
        <v>85</v>
      </c>
      <c r="AY296" s="257" t="s">
        <v>138</v>
      </c>
    </row>
    <row r="297" s="11" customFormat="1">
      <c r="B297" s="236"/>
      <c r="C297" s="237"/>
      <c r="D297" s="233" t="s">
        <v>149</v>
      </c>
      <c r="E297" s="237"/>
      <c r="F297" s="239" t="s">
        <v>717</v>
      </c>
      <c r="G297" s="237"/>
      <c r="H297" s="240">
        <v>4.3380000000000001</v>
      </c>
      <c r="I297" s="241"/>
      <c r="J297" s="237"/>
      <c r="K297" s="237"/>
      <c r="L297" s="242"/>
      <c r="M297" s="243"/>
      <c r="N297" s="244"/>
      <c r="O297" s="244"/>
      <c r="P297" s="244"/>
      <c r="Q297" s="244"/>
      <c r="R297" s="244"/>
      <c r="S297" s="244"/>
      <c r="T297" s="245"/>
      <c r="AT297" s="246" t="s">
        <v>149</v>
      </c>
      <c r="AU297" s="246" t="s">
        <v>23</v>
      </c>
      <c r="AV297" s="11" t="s">
        <v>23</v>
      </c>
      <c r="AW297" s="11" t="s">
        <v>6</v>
      </c>
      <c r="AX297" s="11" t="s">
        <v>85</v>
      </c>
      <c r="AY297" s="246" t="s">
        <v>138</v>
      </c>
    </row>
    <row r="298" s="1" customFormat="1" ht="16.5" customHeight="1">
      <c r="B298" s="46"/>
      <c r="C298" s="221" t="s">
        <v>443</v>
      </c>
      <c r="D298" s="221" t="s">
        <v>140</v>
      </c>
      <c r="E298" s="222" t="s">
        <v>348</v>
      </c>
      <c r="F298" s="223" t="s">
        <v>349</v>
      </c>
      <c r="G298" s="224" t="s">
        <v>210</v>
      </c>
      <c r="H298" s="225">
        <v>2.8919999999999999</v>
      </c>
      <c r="I298" s="226"/>
      <c r="J298" s="227">
        <f>ROUND(I298*H298,2)</f>
        <v>0</v>
      </c>
      <c r="K298" s="223" t="s">
        <v>144</v>
      </c>
      <c r="L298" s="72"/>
      <c r="M298" s="228" t="s">
        <v>42</v>
      </c>
      <c r="N298" s="229" t="s">
        <v>48</v>
      </c>
      <c r="O298" s="47"/>
      <c r="P298" s="230">
        <f>O298*H298</f>
        <v>0</v>
      </c>
      <c r="Q298" s="230">
        <v>0</v>
      </c>
      <c r="R298" s="230">
        <f>Q298*H298</f>
        <v>0</v>
      </c>
      <c r="S298" s="230">
        <v>0</v>
      </c>
      <c r="T298" s="231">
        <f>S298*H298</f>
        <v>0</v>
      </c>
      <c r="AR298" s="24" t="s">
        <v>145</v>
      </c>
      <c r="AT298" s="24" t="s">
        <v>140</v>
      </c>
      <c r="AU298" s="24" t="s">
        <v>23</v>
      </c>
      <c r="AY298" s="24" t="s">
        <v>138</v>
      </c>
      <c r="BE298" s="232">
        <f>IF(N298="základní",J298,0)</f>
        <v>0</v>
      </c>
      <c r="BF298" s="232">
        <f>IF(N298="snížená",J298,0)</f>
        <v>0</v>
      </c>
      <c r="BG298" s="232">
        <f>IF(N298="zákl. přenesená",J298,0)</f>
        <v>0</v>
      </c>
      <c r="BH298" s="232">
        <f>IF(N298="sníž. přenesená",J298,0)</f>
        <v>0</v>
      </c>
      <c r="BI298" s="232">
        <f>IF(N298="nulová",J298,0)</f>
        <v>0</v>
      </c>
      <c r="BJ298" s="24" t="s">
        <v>85</v>
      </c>
      <c r="BK298" s="232">
        <f>ROUND(I298*H298,2)</f>
        <v>0</v>
      </c>
      <c r="BL298" s="24" t="s">
        <v>145</v>
      </c>
      <c r="BM298" s="24" t="s">
        <v>718</v>
      </c>
    </row>
    <row r="299" s="11" customFormat="1">
      <c r="B299" s="236"/>
      <c r="C299" s="237"/>
      <c r="D299" s="233" t="s">
        <v>149</v>
      </c>
      <c r="E299" s="238" t="s">
        <v>42</v>
      </c>
      <c r="F299" s="239" t="s">
        <v>719</v>
      </c>
      <c r="G299" s="237"/>
      <c r="H299" s="240">
        <v>2.8919999999999999</v>
      </c>
      <c r="I299" s="241"/>
      <c r="J299" s="237"/>
      <c r="K299" s="237"/>
      <c r="L299" s="242"/>
      <c r="M299" s="243"/>
      <c r="N299" s="244"/>
      <c r="O299" s="244"/>
      <c r="P299" s="244"/>
      <c r="Q299" s="244"/>
      <c r="R299" s="244"/>
      <c r="S299" s="244"/>
      <c r="T299" s="245"/>
      <c r="AT299" s="246" t="s">
        <v>149</v>
      </c>
      <c r="AU299" s="246" t="s">
        <v>23</v>
      </c>
      <c r="AV299" s="11" t="s">
        <v>23</v>
      </c>
      <c r="AW299" s="11" t="s">
        <v>40</v>
      </c>
      <c r="AX299" s="11" t="s">
        <v>77</v>
      </c>
      <c r="AY299" s="246" t="s">
        <v>138</v>
      </c>
    </row>
    <row r="300" s="12" customFormat="1">
      <c r="B300" s="247"/>
      <c r="C300" s="248"/>
      <c r="D300" s="233" t="s">
        <v>149</v>
      </c>
      <c r="E300" s="249" t="s">
        <v>42</v>
      </c>
      <c r="F300" s="250" t="s">
        <v>151</v>
      </c>
      <c r="G300" s="248"/>
      <c r="H300" s="251">
        <v>2.8919999999999999</v>
      </c>
      <c r="I300" s="252"/>
      <c r="J300" s="248"/>
      <c r="K300" s="248"/>
      <c r="L300" s="253"/>
      <c r="M300" s="254"/>
      <c r="N300" s="255"/>
      <c r="O300" s="255"/>
      <c r="P300" s="255"/>
      <c r="Q300" s="255"/>
      <c r="R300" s="255"/>
      <c r="S300" s="255"/>
      <c r="T300" s="256"/>
      <c r="AT300" s="257" t="s">
        <v>149</v>
      </c>
      <c r="AU300" s="257" t="s">
        <v>23</v>
      </c>
      <c r="AV300" s="12" t="s">
        <v>145</v>
      </c>
      <c r="AW300" s="12" t="s">
        <v>40</v>
      </c>
      <c r="AX300" s="12" t="s">
        <v>85</v>
      </c>
      <c r="AY300" s="257" t="s">
        <v>138</v>
      </c>
    </row>
    <row r="301" s="10" customFormat="1" ht="29.88" customHeight="1">
      <c r="B301" s="205"/>
      <c r="C301" s="206"/>
      <c r="D301" s="207" t="s">
        <v>76</v>
      </c>
      <c r="E301" s="219" t="s">
        <v>23</v>
      </c>
      <c r="F301" s="219" t="s">
        <v>352</v>
      </c>
      <c r="G301" s="206"/>
      <c r="H301" s="206"/>
      <c r="I301" s="209"/>
      <c r="J301" s="220">
        <f>BK301</f>
        <v>0</v>
      </c>
      <c r="K301" s="206"/>
      <c r="L301" s="211"/>
      <c r="M301" s="212"/>
      <c r="N301" s="213"/>
      <c r="O301" s="213"/>
      <c r="P301" s="214">
        <f>SUM(P302:P305)</f>
        <v>0</v>
      </c>
      <c r="Q301" s="213"/>
      <c r="R301" s="214">
        <f>SUM(R302:R305)</f>
        <v>0</v>
      </c>
      <c r="S301" s="213"/>
      <c r="T301" s="215">
        <f>SUM(T302:T305)</f>
        <v>0</v>
      </c>
      <c r="AR301" s="216" t="s">
        <v>85</v>
      </c>
      <c r="AT301" s="217" t="s">
        <v>76</v>
      </c>
      <c r="AU301" s="217" t="s">
        <v>85</v>
      </c>
      <c r="AY301" s="216" t="s">
        <v>138</v>
      </c>
      <c r="BK301" s="218">
        <f>SUM(BK302:BK305)</f>
        <v>0</v>
      </c>
    </row>
    <row r="302" s="1" customFormat="1" ht="38.25" customHeight="1">
      <c r="B302" s="46"/>
      <c r="C302" s="221" t="s">
        <v>449</v>
      </c>
      <c r="D302" s="221" t="s">
        <v>140</v>
      </c>
      <c r="E302" s="222" t="s">
        <v>354</v>
      </c>
      <c r="F302" s="223" t="s">
        <v>355</v>
      </c>
      <c r="G302" s="224" t="s">
        <v>143</v>
      </c>
      <c r="H302" s="225">
        <v>165.69</v>
      </c>
      <c r="I302" s="226"/>
      <c r="J302" s="227">
        <f>ROUND(I302*H302,2)</f>
        <v>0</v>
      </c>
      <c r="K302" s="223" t="s">
        <v>144</v>
      </c>
      <c r="L302" s="72"/>
      <c r="M302" s="228" t="s">
        <v>42</v>
      </c>
      <c r="N302" s="229" t="s">
        <v>48</v>
      </c>
      <c r="O302" s="47"/>
      <c r="P302" s="230">
        <f>O302*H302</f>
        <v>0</v>
      </c>
      <c r="Q302" s="230">
        <v>0</v>
      </c>
      <c r="R302" s="230">
        <f>Q302*H302</f>
        <v>0</v>
      </c>
      <c r="S302" s="230">
        <v>0</v>
      </c>
      <c r="T302" s="231">
        <f>S302*H302</f>
        <v>0</v>
      </c>
      <c r="AR302" s="24" t="s">
        <v>145</v>
      </c>
      <c r="AT302" s="24" t="s">
        <v>140</v>
      </c>
      <c r="AU302" s="24" t="s">
        <v>23</v>
      </c>
      <c r="AY302" s="24" t="s">
        <v>138</v>
      </c>
      <c r="BE302" s="232">
        <f>IF(N302="základní",J302,0)</f>
        <v>0</v>
      </c>
      <c r="BF302" s="232">
        <f>IF(N302="snížená",J302,0)</f>
        <v>0</v>
      </c>
      <c r="BG302" s="232">
        <f>IF(N302="zákl. přenesená",J302,0)</f>
        <v>0</v>
      </c>
      <c r="BH302" s="232">
        <f>IF(N302="sníž. přenesená",J302,0)</f>
        <v>0</v>
      </c>
      <c r="BI302" s="232">
        <f>IF(N302="nulová",J302,0)</f>
        <v>0</v>
      </c>
      <c r="BJ302" s="24" t="s">
        <v>85</v>
      </c>
      <c r="BK302" s="232">
        <f>ROUND(I302*H302,2)</f>
        <v>0</v>
      </c>
      <c r="BL302" s="24" t="s">
        <v>145</v>
      </c>
      <c r="BM302" s="24" t="s">
        <v>720</v>
      </c>
    </row>
    <row r="303" s="1" customFormat="1">
      <c r="B303" s="46"/>
      <c r="C303" s="74"/>
      <c r="D303" s="233" t="s">
        <v>147</v>
      </c>
      <c r="E303" s="74"/>
      <c r="F303" s="234" t="s">
        <v>357</v>
      </c>
      <c r="G303" s="74"/>
      <c r="H303" s="74"/>
      <c r="I303" s="191"/>
      <c r="J303" s="74"/>
      <c r="K303" s="74"/>
      <c r="L303" s="72"/>
      <c r="M303" s="235"/>
      <c r="N303" s="47"/>
      <c r="O303" s="47"/>
      <c r="P303" s="47"/>
      <c r="Q303" s="47"/>
      <c r="R303" s="47"/>
      <c r="S303" s="47"/>
      <c r="T303" s="95"/>
      <c r="AT303" s="24" t="s">
        <v>147</v>
      </c>
      <c r="AU303" s="24" t="s">
        <v>23</v>
      </c>
    </row>
    <row r="304" s="11" customFormat="1">
      <c r="B304" s="236"/>
      <c r="C304" s="237"/>
      <c r="D304" s="233" t="s">
        <v>149</v>
      </c>
      <c r="E304" s="238" t="s">
        <v>42</v>
      </c>
      <c r="F304" s="239" t="s">
        <v>721</v>
      </c>
      <c r="G304" s="237"/>
      <c r="H304" s="240">
        <v>165.69</v>
      </c>
      <c r="I304" s="241"/>
      <c r="J304" s="237"/>
      <c r="K304" s="237"/>
      <c r="L304" s="242"/>
      <c r="M304" s="243"/>
      <c r="N304" s="244"/>
      <c r="O304" s="244"/>
      <c r="P304" s="244"/>
      <c r="Q304" s="244"/>
      <c r="R304" s="244"/>
      <c r="S304" s="244"/>
      <c r="T304" s="245"/>
      <c r="AT304" s="246" t="s">
        <v>149</v>
      </c>
      <c r="AU304" s="246" t="s">
        <v>23</v>
      </c>
      <c r="AV304" s="11" t="s">
        <v>23</v>
      </c>
      <c r="AW304" s="11" t="s">
        <v>40</v>
      </c>
      <c r="AX304" s="11" t="s">
        <v>77</v>
      </c>
      <c r="AY304" s="246" t="s">
        <v>138</v>
      </c>
    </row>
    <row r="305" s="12" customFormat="1">
      <c r="B305" s="247"/>
      <c r="C305" s="248"/>
      <c r="D305" s="233" t="s">
        <v>149</v>
      </c>
      <c r="E305" s="249" t="s">
        <v>42</v>
      </c>
      <c r="F305" s="250" t="s">
        <v>151</v>
      </c>
      <c r="G305" s="248"/>
      <c r="H305" s="251">
        <v>165.69</v>
      </c>
      <c r="I305" s="252"/>
      <c r="J305" s="248"/>
      <c r="K305" s="248"/>
      <c r="L305" s="253"/>
      <c r="M305" s="254"/>
      <c r="N305" s="255"/>
      <c r="O305" s="255"/>
      <c r="P305" s="255"/>
      <c r="Q305" s="255"/>
      <c r="R305" s="255"/>
      <c r="S305" s="255"/>
      <c r="T305" s="256"/>
      <c r="AT305" s="257" t="s">
        <v>149</v>
      </c>
      <c r="AU305" s="257" t="s">
        <v>23</v>
      </c>
      <c r="AV305" s="12" t="s">
        <v>145</v>
      </c>
      <c r="AW305" s="12" t="s">
        <v>40</v>
      </c>
      <c r="AX305" s="12" t="s">
        <v>85</v>
      </c>
      <c r="AY305" s="257" t="s">
        <v>138</v>
      </c>
    </row>
    <row r="306" s="10" customFormat="1" ht="29.88" customHeight="1">
      <c r="B306" s="205"/>
      <c r="C306" s="206"/>
      <c r="D306" s="207" t="s">
        <v>76</v>
      </c>
      <c r="E306" s="219" t="s">
        <v>157</v>
      </c>
      <c r="F306" s="219" t="s">
        <v>359</v>
      </c>
      <c r="G306" s="206"/>
      <c r="H306" s="206"/>
      <c r="I306" s="209"/>
      <c r="J306" s="220">
        <f>BK306</f>
        <v>0</v>
      </c>
      <c r="K306" s="206"/>
      <c r="L306" s="211"/>
      <c r="M306" s="212"/>
      <c r="N306" s="213"/>
      <c r="O306" s="213"/>
      <c r="P306" s="214">
        <f>SUM(P307:P310)</f>
        <v>0</v>
      </c>
      <c r="Q306" s="213"/>
      <c r="R306" s="214">
        <f>SUM(R307:R310)</f>
        <v>0</v>
      </c>
      <c r="S306" s="213"/>
      <c r="T306" s="215">
        <f>SUM(T307:T310)</f>
        <v>0</v>
      </c>
      <c r="AR306" s="216" t="s">
        <v>85</v>
      </c>
      <c r="AT306" s="217" t="s">
        <v>76</v>
      </c>
      <c r="AU306" s="217" t="s">
        <v>85</v>
      </c>
      <c r="AY306" s="216" t="s">
        <v>138</v>
      </c>
      <c r="BK306" s="218">
        <f>SUM(BK307:BK310)</f>
        <v>0</v>
      </c>
    </row>
    <row r="307" s="1" customFormat="1" ht="16.5" customHeight="1">
      <c r="B307" s="46"/>
      <c r="C307" s="221" t="s">
        <v>454</v>
      </c>
      <c r="D307" s="221" t="s">
        <v>140</v>
      </c>
      <c r="E307" s="222" t="s">
        <v>361</v>
      </c>
      <c r="F307" s="223" t="s">
        <v>362</v>
      </c>
      <c r="G307" s="224" t="s">
        <v>154</v>
      </c>
      <c r="H307" s="225">
        <v>155</v>
      </c>
      <c r="I307" s="226"/>
      <c r="J307" s="227">
        <f>ROUND(I307*H307,2)</f>
        <v>0</v>
      </c>
      <c r="K307" s="223" t="s">
        <v>144</v>
      </c>
      <c r="L307" s="72"/>
      <c r="M307" s="228" t="s">
        <v>42</v>
      </c>
      <c r="N307" s="229" t="s">
        <v>48</v>
      </c>
      <c r="O307" s="47"/>
      <c r="P307" s="230">
        <f>O307*H307</f>
        <v>0</v>
      </c>
      <c r="Q307" s="230">
        <v>0</v>
      </c>
      <c r="R307" s="230">
        <f>Q307*H307</f>
        <v>0</v>
      </c>
      <c r="S307" s="230">
        <v>0</v>
      </c>
      <c r="T307" s="231">
        <f>S307*H307</f>
        <v>0</v>
      </c>
      <c r="AR307" s="24" t="s">
        <v>145</v>
      </c>
      <c r="AT307" s="24" t="s">
        <v>140</v>
      </c>
      <c r="AU307" s="24" t="s">
        <v>23</v>
      </c>
      <c r="AY307" s="24" t="s">
        <v>138</v>
      </c>
      <c r="BE307" s="232">
        <f>IF(N307="základní",J307,0)</f>
        <v>0</v>
      </c>
      <c r="BF307" s="232">
        <f>IF(N307="snížená",J307,0)</f>
        <v>0</v>
      </c>
      <c r="BG307" s="232">
        <f>IF(N307="zákl. přenesená",J307,0)</f>
        <v>0</v>
      </c>
      <c r="BH307" s="232">
        <f>IF(N307="sníž. přenesená",J307,0)</f>
        <v>0</v>
      </c>
      <c r="BI307" s="232">
        <f>IF(N307="nulová",J307,0)</f>
        <v>0</v>
      </c>
      <c r="BJ307" s="24" t="s">
        <v>85</v>
      </c>
      <c r="BK307" s="232">
        <f>ROUND(I307*H307,2)</f>
        <v>0</v>
      </c>
      <c r="BL307" s="24" t="s">
        <v>145</v>
      </c>
      <c r="BM307" s="24" t="s">
        <v>722</v>
      </c>
    </row>
    <row r="308" s="1" customFormat="1">
      <c r="B308" s="46"/>
      <c r="C308" s="74"/>
      <c r="D308" s="233" t="s">
        <v>147</v>
      </c>
      <c r="E308" s="74"/>
      <c r="F308" s="234" t="s">
        <v>364</v>
      </c>
      <c r="G308" s="74"/>
      <c r="H308" s="74"/>
      <c r="I308" s="191"/>
      <c r="J308" s="74"/>
      <c r="K308" s="74"/>
      <c r="L308" s="72"/>
      <c r="M308" s="235"/>
      <c r="N308" s="47"/>
      <c r="O308" s="47"/>
      <c r="P308" s="47"/>
      <c r="Q308" s="47"/>
      <c r="R308" s="47"/>
      <c r="S308" s="47"/>
      <c r="T308" s="95"/>
      <c r="AT308" s="24" t="s">
        <v>147</v>
      </c>
      <c r="AU308" s="24" t="s">
        <v>23</v>
      </c>
    </row>
    <row r="309" s="11" customFormat="1">
      <c r="B309" s="236"/>
      <c r="C309" s="237"/>
      <c r="D309" s="233" t="s">
        <v>149</v>
      </c>
      <c r="E309" s="238" t="s">
        <v>42</v>
      </c>
      <c r="F309" s="239" t="s">
        <v>723</v>
      </c>
      <c r="G309" s="237"/>
      <c r="H309" s="240">
        <v>155</v>
      </c>
      <c r="I309" s="241"/>
      <c r="J309" s="237"/>
      <c r="K309" s="237"/>
      <c r="L309" s="242"/>
      <c r="M309" s="243"/>
      <c r="N309" s="244"/>
      <c r="O309" s="244"/>
      <c r="P309" s="244"/>
      <c r="Q309" s="244"/>
      <c r="R309" s="244"/>
      <c r="S309" s="244"/>
      <c r="T309" s="245"/>
      <c r="AT309" s="246" t="s">
        <v>149</v>
      </c>
      <c r="AU309" s="246" t="s">
        <v>23</v>
      </c>
      <c r="AV309" s="11" t="s">
        <v>23</v>
      </c>
      <c r="AW309" s="11" t="s">
        <v>40</v>
      </c>
      <c r="AX309" s="11" t="s">
        <v>77</v>
      </c>
      <c r="AY309" s="246" t="s">
        <v>138</v>
      </c>
    </row>
    <row r="310" s="12" customFormat="1">
      <c r="B310" s="247"/>
      <c r="C310" s="248"/>
      <c r="D310" s="233" t="s">
        <v>149</v>
      </c>
      <c r="E310" s="249" t="s">
        <v>42</v>
      </c>
      <c r="F310" s="250" t="s">
        <v>151</v>
      </c>
      <c r="G310" s="248"/>
      <c r="H310" s="251">
        <v>155</v>
      </c>
      <c r="I310" s="252"/>
      <c r="J310" s="248"/>
      <c r="K310" s="248"/>
      <c r="L310" s="253"/>
      <c r="M310" s="254"/>
      <c r="N310" s="255"/>
      <c r="O310" s="255"/>
      <c r="P310" s="255"/>
      <c r="Q310" s="255"/>
      <c r="R310" s="255"/>
      <c r="S310" s="255"/>
      <c r="T310" s="256"/>
      <c r="AT310" s="257" t="s">
        <v>149</v>
      </c>
      <c r="AU310" s="257" t="s">
        <v>23</v>
      </c>
      <c r="AV310" s="12" t="s">
        <v>145</v>
      </c>
      <c r="AW310" s="12" t="s">
        <v>40</v>
      </c>
      <c r="AX310" s="12" t="s">
        <v>85</v>
      </c>
      <c r="AY310" s="257" t="s">
        <v>138</v>
      </c>
    </row>
    <row r="311" s="10" customFormat="1" ht="29.88" customHeight="1">
      <c r="B311" s="205"/>
      <c r="C311" s="206"/>
      <c r="D311" s="207" t="s">
        <v>76</v>
      </c>
      <c r="E311" s="219" t="s">
        <v>145</v>
      </c>
      <c r="F311" s="219" t="s">
        <v>365</v>
      </c>
      <c r="G311" s="206"/>
      <c r="H311" s="206"/>
      <c r="I311" s="209"/>
      <c r="J311" s="220">
        <f>BK311</f>
        <v>0</v>
      </c>
      <c r="K311" s="206"/>
      <c r="L311" s="211"/>
      <c r="M311" s="212"/>
      <c r="N311" s="213"/>
      <c r="O311" s="213"/>
      <c r="P311" s="214">
        <f>SUM(P312:P333)</f>
        <v>0</v>
      </c>
      <c r="Q311" s="213"/>
      <c r="R311" s="214">
        <f>SUM(R312:R333)</f>
        <v>3.0874479999999997</v>
      </c>
      <c r="S311" s="213"/>
      <c r="T311" s="215">
        <f>SUM(T312:T333)</f>
        <v>0</v>
      </c>
      <c r="AR311" s="216" t="s">
        <v>85</v>
      </c>
      <c r="AT311" s="217" t="s">
        <v>76</v>
      </c>
      <c r="AU311" s="217" t="s">
        <v>85</v>
      </c>
      <c r="AY311" s="216" t="s">
        <v>138</v>
      </c>
      <c r="BK311" s="218">
        <f>SUM(BK312:BK333)</f>
        <v>0</v>
      </c>
    </row>
    <row r="312" s="1" customFormat="1" ht="25.5" customHeight="1">
      <c r="B312" s="46"/>
      <c r="C312" s="221" t="s">
        <v>459</v>
      </c>
      <c r="D312" s="221" t="s">
        <v>140</v>
      </c>
      <c r="E312" s="222" t="s">
        <v>367</v>
      </c>
      <c r="F312" s="223" t="s">
        <v>368</v>
      </c>
      <c r="G312" s="224" t="s">
        <v>210</v>
      </c>
      <c r="H312" s="225">
        <v>24.152000000000001</v>
      </c>
      <c r="I312" s="226"/>
      <c r="J312" s="227">
        <f>ROUND(I312*H312,2)</f>
        <v>0</v>
      </c>
      <c r="K312" s="223" t="s">
        <v>144</v>
      </c>
      <c r="L312" s="72"/>
      <c r="M312" s="228" t="s">
        <v>42</v>
      </c>
      <c r="N312" s="229" t="s">
        <v>48</v>
      </c>
      <c r="O312" s="47"/>
      <c r="P312" s="230">
        <f>O312*H312</f>
        <v>0</v>
      </c>
      <c r="Q312" s="230">
        <v>0</v>
      </c>
      <c r="R312" s="230">
        <f>Q312*H312</f>
        <v>0</v>
      </c>
      <c r="S312" s="230">
        <v>0</v>
      </c>
      <c r="T312" s="231">
        <f>S312*H312</f>
        <v>0</v>
      </c>
      <c r="AR312" s="24" t="s">
        <v>145</v>
      </c>
      <c r="AT312" s="24" t="s">
        <v>140</v>
      </c>
      <c r="AU312" s="24" t="s">
        <v>23</v>
      </c>
      <c r="AY312" s="24" t="s">
        <v>138</v>
      </c>
      <c r="BE312" s="232">
        <f>IF(N312="základní",J312,0)</f>
        <v>0</v>
      </c>
      <c r="BF312" s="232">
        <f>IF(N312="snížená",J312,0)</f>
        <v>0</v>
      </c>
      <c r="BG312" s="232">
        <f>IF(N312="zákl. přenesená",J312,0)</f>
        <v>0</v>
      </c>
      <c r="BH312" s="232">
        <f>IF(N312="sníž. přenesená",J312,0)</f>
        <v>0</v>
      </c>
      <c r="BI312" s="232">
        <f>IF(N312="nulová",J312,0)</f>
        <v>0</v>
      </c>
      <c r="BJ312" s="24" t="s">
        <v>85</v>
      </c>
      <c r="BK312" s="232">
        <f>ROUND(I312*H312,2)</f>
        <v>0</v>
      </c>
      <c r="BL312" s="24" t="s">
        <v>145</v>
      </c>
      <c r="BM312" s="24" t="s">
        <v>724</v>
      </c>
    </row>
    <row r="313" s="1" customFormat="1">
      <c r="B313" s="46"/>
      <c r="C313" s="74"/>
      <c r="D313" s="233" t="s">
        <v>147</v>
      </c>
      <c r="E313" s="74"/>
      <c r="F313" s="234" t="s">
        <v>370</v>
      </c>
      <c r="G313" s="74"/>
      <c r="H313" s="74"/>
      <c r="I313" s="191"/>
      <c r="J313" s="74"/>
      <c r="K313" s="74"/>
      <c r="L313" s="72"/>
      <c r="M313" s="235"/>
      <c r="N313" s="47"/>
      <c r="O313" s="47"/>
      <c r="P313" s="47"/>
      <c r="Q313" s="47"/>
      <c r="R313" s="47"/>
      <c r="S313" s="47"/>
      <c r="T313" s="95"/>
      <c r="AT313" s="24" t="s">
        <v>147</v>
      </c>
      <c r="AU313" s="24" t="s">
        <v>23</v>
      </c>
    </row>
    <row r="314" s="11" customFormat="1">
      <c r="B314" s="236"/>
      <c r="C314" s="237"/>
      <c r="D314" s="233" t="s">
        <v>149</v>
      </c>
      <c r="E314" s="238" t="s">
        <v>42</v>
      </c>
      <c r="F314" s="239" t="s">
        <v>725</v>
      </c>
      <c r="G314" s="237"/>
      <c r="H314" s="240">
        <v>24.152000000000001</v>
      </c>
      <c r="I314" s="241"/>
      <c r="J314" s="237"/>
      <c r="K314" s="237"/>
      <c r="L314" s="242"/>
      <c r="M314" s="243"/>
      <c r="N314" s="244"/>
      <c r="O314" s="244"/>
      <c r="P314" s="244"/>
      <c r="Q314" s="244"/>
      <c r="R314" s="244"/>
      <c r="S314" s="244"/>
      <c r="T314" s="245"/>
      <c r="AT314" s="246" t="s">
        <v>149</v>
      </c>
      <c r="AU314" s="246" t="s">
        <v>23</v>
      </c>
      <c r="AV314" s="11" t="s">
        <v>23</v>
      </c>
      <c r="AW314" s="11" t="s">
        <v>40</v>
      </c>
      <c r="AX314" s="11" t="s">
        <v>77</v>
      </c>
      <c r="AY314" s="246" t="s">
        <v>138</v>
      </c>
    </row>
    <row r="315" s="12" customFormat="1">
      <c r="B315" s="247"/>
      <c r="C315" s="248"/>
      <c r="D315" s="233" t="s">
        <v>149</v>
      </c>
      <c r="E315" s="249" t="s">
        <v>42</v>
      </c>
      <c r="F315" s="250" t="s">
        <v>151</v>
      </c>
      <c r="G315" s="248"/>
      <c r="H315" s="251">
        <v>24.152000000000001</v>
      </c>
      <c r="I315" s="252"/>
      <c r="J315" s="248"/>
      <c r="K315" s="248"/>
      <c r="L315" s="253"/>
      <c r="M315" s="254"/>
      <c r="N315" s="255"/>
      <c r="O315" s="255"/>
      <c r="P315" s="255"/>
      <c r="Q315" s="255"/>
      <c r="R315" s="255"/>
      <c r="S315" s="255"/>
      <c r="T315" s="256"/>
      <c r="AT315" s="257" t="s">
        <v>149</v>
      </c>
      <c r="AU315" s="257" t="s">
        <v>23</v>
      </c>
      <c r="AV315" s="12" t="s">
        <v>145</v>
      </c>
      <c r="AW315" s="12" t="s">
        <v>40</v>
      </c>
      <c r="AX315" s="12" t="s">
        <v>85</v>
      </c>
      <c r="AY315" s="257" t="s">
        <v>138</v>
      </c>
    </row>
    <row r="316" s="1" customFormat="1" ht="25.5" customHeight="1">
      <c r="B316" s="46"/>
      <c r="C316" s="221" t="s">
        <v>463</v>
      </c>
      <c r="D316" s="221" t="s">
        <v>140</v>
      </c>
      <c r="E316" s="222" t="s">
        <v>373</v>
      </c>
      <c r="F316" s="223" t="s">
        <v>374</v>
      </c>
      <c r="G316" s="224" t="s">
        <v>210</v>
      </c>
      <c r="H316" s="225">
        <v>4.2000000000000002</v>
      </c>
      <c r="I316" s="226"/>
      <c r="J316" s="227">
        <f>ROUND(I316*H316,2)</f>
        <v>0</v>
      </c>
      <c r="K316" s="223" t="s">
        <v>144</v>
      </c>
      <c r="L316" s="72"/>
      <c r="M316" s="228" t="s">
        <v>42</v>
      </c>
      <c r="N316" s="229" t="s">
        <v>48</v>
      </c>
      <c r="O316" s="47"/>
      <c r="P316" s="230">
        <f>O316*H316</f>
        <v>0</v>
      </c>
      <c r="Q316" s="230">
        <v>0</v>
      </c>
      <c r="R316" s="230">
        <f>Q316*H316</f>
        <v>0</v>
      </c>
      <c r="S316" s="230">
        <v>0</v>
      </c>
      <c r="T316" s="231">
        <f>S316*H316</f>
        <v>0</v>
      </c>
      <c r="AR316" s="24" t="s">
        <v>145</v>
      </c>
      <c r="AT316" s="24" t="s">
        <v>140</v>
      </c>
      <c r="AU316" s="24" t="s">
        <v>23</v>
      </c>
      <c r="AY316" s="24" t="s">
        <v>138</v>
      </c>
      <c r="BE316" s="232">
        <f>IF(N316="základní",J316,0)</f>
        <v>0</v>
      </c>
      <c r="BF316" s="232">
        <f>IF(N316="snížená",J316,0)</f>
        <v>0</v>
      </c>
      <c r="BG316" s="232">
        <f>IF(N316="zákl. přenesená",J316,0)</f>
        <v>0</v>
      </c>
      <c r="BH316" s="232">
        <f>IF(N316="sníž. přenesená",J316,0)</f>
        <v>0</v>
      </c>
      <c r="BI316" s="232">
        <f>IF(N316="nulová",J316,0)</f>
        <v>0</v>
      </c>
      <c r="BJ316" s="24" t="s">
        <v>85</v>
      </c>
      <c r="BK316" s="232">
        <f>ROUND(I316*H316,2)</f>
        <v>0</v>
      </c>
      <c r="BL316" s="24" t="s">
        <v>145</v>
      </c>
      <c r="BM316" s="24" t="s">
        <v>726</v>
      </c>
    </row>
    <row r="317" s="1" customFormat="1">
      <c r="B317" s="46"/>
      <c r="C317" s="74"/>
      <c r="D317" s="233" t="s">
        <v>147</v>
      </c>
      <c r="E317" s="74"/>
      <c r="F317" s="234" t="s">
        <v>376</v>
      </c>
      <c r="G317" s="74"/>
      <c r="H317" s="74"/>
      <c r="I317" s="191"/>
      <c r="J317" s="74"/>
      <c r="K317" s="74"/>
      <c r="L317" s="72"/>
      <c r="M317" s="235"/>
      <c r="N317" s="47"/>
      <c r="O317" s="47"/>
      <c r="P317" s="47"/>
      <c r="Q317" s="47"/>
      <c r="R317" s="47"/>
      <c r="S317" s="47"/>
      <c r="T317" s="95"/>
      <c r="AT317" s="24" t="s">
        <v>147</v>
      </c>
      <c r="AU317" s="24" t="s">
        <v>23</v>
      </c>
    </row>
    <row r="318" s="11" customFormat="1">
      <c r="B318" s="236"/>
      <c r="C318" s="237"/>
      <c r="D318" s="233" t="s">
        <v>149</v>
      </c>
      <c r="E318" s="238" t="s">
        <v>42</v>
      </c>
      <c r="F318" s="239" t="s">
        <v>727</v>
      </c>
      <c r="G318" s="237"/>
      <c r="H318" s="240">
        <v>4.2000000000000002</v>
      </c>
      <c r="I318" s="241"/>
      <c r="J318" s="237"/>
      <c r="K318" s="237"/>
      <c r="L318" s="242"/>
      <c r="M318" s="243"/>
      <c r="N318" s="244"/>
      <c r="O318" s="244"/>
      <c r="P318" s="244"/>
      <c r="Q318" s="244"/>
      <c r="R318" s="244"/>
      <c r="S318" s="244"/>
      <c r="T318" s="245"/>
      <c r="AT318" s="246" t="s">
        <v>149</v>
      </c>
      <c r="AU318" s="246" t="s">
        <v>23</v>
      </c>
      <c r="AV318" s="11" t="s">
        <v>23</v>
      </c>
      <c r="AW318" s="11" t="s">
        <v>40</v>
      </c>
      <c r="AX318" s="11" t="s">
        <v>77</v>
      </c>
      <c r="AY318" s="246" t="s">
        <v>138</v>
      </c>
    </row>
    <row r="319" s="12" customFormat="1">
      <c r="B319" s="247"/>
      <c r="C319" s="248"/>
      <c r="D319" s="233" t="s">
        <v>149</v>
      </c>
      <c r="E319" s="249" t="s">
        <v>42</v>
      </c>
      <c r="F319" s="250" t="s">
        <v>151</v>
      </c>
      <c r="G319" s="248"/>
      <c r="H319" s="251">
        <v>4.2000000000000002</v>
      </c>
      <c r="I319" s="252"/>
      <c r="J319" s="248"/>
      <c r="K319" s="248"/>
      <c r="L319" s="253"/>
      <c r="M319" s="254"/>
      <c r="N319" s="255"/>
      <c r="O319" s="255"/>
      <c r="P319" s="255"/>
      <c r="Q319" s="255"/>
      <c r="R319" s="255"/>
      <c r="S319" s="255"/>
      <c r="T319" s="256"/>
      <c r="AT319" s="257" t="s">
        <v>149</v>
      </c>
      <c r="AU319" s="257" t="s">
        <v>23</v>
      </c>
      <c r="AV319" s="12" t="s">
        <v>145</v>
      </c>
      <c r="AW319" s="12" t="s">
        <v>40</v>
      </c>
      <c r="AX319" s="12" t="s">
        <v>85</v>
      </c>
      <c r="AY319" s="257" t="s">
        <v>138</v>
      </c>
    </row>
    <row r="320" s="1" customFormat="1" ht="25.5" customHeight="1">
      <c r="B320" s="46"/>
      <c r="C320" s="221" t="s">
        <v>467</v>
      </c>
      <c r="D320" s="221" t="s">
        <v>140</v>
      </c>
      <c r="E320" s="222" t="s">
        <v>379</v>
      </c>
      <c r="F320" s="223" t="s">
        <v>380</v>
      </c>
      <c r="G320" s="224" t="s">
        <v>143</v>
      </c>
      <c r="H320" s="225">
        <v>8.4000000000000004</v>
      </c>
      <c r="I320" s="226"/>
      <c r="J320" s="227">
        <f>ROUND(I320*H320,2)</f>
        <v>0</v>
      </c>
      <c r="K320" s="223" t="s">
        <v>144</v>
      </c>
      <c r="L320" s="72"/>
      <c r="M320" s="228" t="s">
        <v>42</v>
      </c>
      <c r="N320" s="229" t="s">
        <v>48</v>
      </c>
      <c r="O320" s="47"/>
      <c r="P320" s="230">
        <f>O320*H320</f>
        <v>0</v>
      </c>
      <c r="Q320" s="230">
        <v>0.0063200000000000001</v>
      </c>
      <c r="R320" s="230">
        <f>Q320*H320</f>
        <v>0.053088000000000003</v>
      </c>
      <c r="S320" s="230">
        <v>0</v>
      </c>
      <c r="T320" s="231">
        <f>S320*H320</f>
        <v>0</v>
      </c>
      <c r="AR320" s="24" t="s">
        <v>145</v>
      </c>
      <c r="AT320" s="24" t="s">
        <v>140</v>
      </c>
      <c r="AU320" s="24" t="s">
        <v>23</v>
      </c>
      <c r="AY320" s="24" t="s">
        <v>138</v>
      </c>
      <c r="BE320" s="232">
        <f>IF(N320="základní",J320,0)</f>
        <v>0</v>
      </c>
      <c r="BF320" s="232">
        <f>IF(N320="snížená",J320,0)</f>
        <v>0</v>
      </c>
      <c r="BG320" s="232">
        <f>IF(N320="zákl. přenesená",J320,0)</f>
        <v>0</v>
      </c>
      <c r="BH320" s="232">
        <f>IF(N320="sníž. přenesená",J320,0)</f>
        <v>0</v>
      </c>
      <c r="BI320" s="232">
        <f>IF(N320="nulová",J320,0)</f>
        <v>0</v>
      </c>
      <c r="BJ320" s="24" t="s">
        <v>85</v>
      </c>
      <c r="BK320" s="232">
        <f>ROUND(I320*H320,2)</f>
        <v>0</v>
      </c>
      <c r="BL320" s="24" t="s">
        <v>145</v>
      </c>
      <c r="BM320" s="24" t="s">
        <v>728</v>
      </c>
    </row>
    <row r="321" s="11" customFormat="1">
      <c r="B321" s="236"/>
      <c r="C321" s="237"/>
      <c r="D321" s="233" t="s">
        <v>149</v>
      </c>
      <c r="E321" s="238" t="s">
        <v>42</v>
      </c>
      <c r="F321" s="239" t="s">
        <v>729</v>
      </c>
      <c r="G321" s="237"/>
      <c r="H321" s="240">
        <v>8.4000000000000004</v>
      </c>
      <c r="I321" s="241"/>
      <c r="J321" s="237"/>
      <c r="K321" s="237"/>
      <c r="L321" s="242"/>
      <c r="M321" s="243"/>
      <c r="N321" s="244"/>
      <c r="O321" s="244"/>
      <c r="P321" s="244"/>
      <c r="Q321" s="244"/>
      <c r="R321" s="244"/>
      <c r="S321" s="244"/>
      <c r="T321" s="245"/>
      <c r="AT321" s="246" t="s">
        <v>149</v>
      </c>
      <c r="AU321" s="246" t="s">
        <v>23</v>
      </c>
      <c r="AV321" s="11" t="s">
        <v>23</v>
      </c>
      <c r="AW321" s="11" t="s">
        <v>40</v>
      </c>
      <c r="AX321" s="11" t="s">
        <v>77</v>
      </c>
      <c r="AY321" s="246" t="s">
        <v>138</v>
      </c>
    </row>
    <row r="322" s="12" customFormat="1">
      <c r="B322" s="247"/>
      <c r="C322" s="248"/>
      <c r="D322" s="233" t="s">
        <v>149</v>
      </c>
      <c r="E322" s="249" t="s">
        <v>42</v>
      </c>
      <c r="F322" s="250" t="s">
        <v>151</v>
      </c>
      <c r="G322" s="248"/>
      <c r="H322" s="251">
        <v>8.4000000000000004</v>
      </c>
      <c r="I322" s="252"/>
      <c r="J322" s="248"/>
      <c r="K322" s="248"/>
      <c r="L322" s="253"/>
      <c r="M322" s="254"/>
      <c r="N322" s="255"/>
      <c r="O322" s="255"/>
      <c r="P322" s="255"/>
      <c r="Q322" s="255"/>
      <c r="R322" s="255"/>
      <c r="S322" s="255"/>
      <c r="T322" s="256"/>
      <c r="AT322" s="257" t="s">
        <v>149</v>
      </c>
      <c r="AU322" s="257" t="s">
        <v>23</v>
      </c>
      <c r="AV322" s="12" t="s">
        <v>145</v>
      </c>
      <c r="AW322" s="12" t="s">
        <v>40</v>
      </c>
      <c r="AX322" s="12" t="s">
        <v>85</v>
      </c>
      <c r="AY322" s="257" t="s">
        <v>138</v>
      </c>
    </row>
    <row r="323" s="1" customFormat="1" ht="25.5" customHeight="1">
      <c r="B323" s="46"/>
      <c r="C323" s="221" t="s">
        <v>471</v>
      </c>
      <c r="D323" s="221" t="s">
        <v>140</v>
      </c>
      <c r="E323" s="222" t="s">
        <v>384</v>
      </c>
      <c r="F323" s="223" t="s">
        <v>385</v>
      </c>
      <c r="G323" s="224" t="s">
        <v>182</v>
      </c>
      <c r="H323" s="225">
        <v>17</v>
      </c>
      <c r="I323" s="226"/>
      <c r="J323" s="227">
        <f>ROUND(I323*H323,2)</f>
        <v>0</v>
      </c>
      <c r="K323" s="223" t="s">
        <v>42</v>
      </c>
      <c r="L323" s="72"/>
      <c r="M323" s="228" t="s">
        <v>42</v>
      </c>
      <c r="N323" s="229" t="s">
        <v>48</v>
      </c>
      <c r="O323" s="47"/>
      <c r="P323" s="230">
        <f>O323*H323</f>
        <v>0</v>
      </c>
      <c r="Q323" s="230">
        <v>0.088319999999999996</v>
      </c>
      <c r="R323" s="230">
        <f>Q323*H323</f>
        <v>1.5014399999999999</v>
      </c>
      <c r="S323" s="230">
        <v>0</v>
      </c>
      <c r="T323" s="231">
        <f>S323*H323</f>
        <v>0</v>
      </c>
      <c r="AR323" s="24" t="s">
        <v>145</v>
      </c>
      <c r="AT323" s="24" t="s">
        <v>140</v>
      </c>
      <c r="AU323" s="24" t="s">
        <v>23</v>
      </c>
      <c r="AY323" s="24" t="s">
        <v>138</v>
      </c>
      <c r="BE323" s="232">
        <f>IF(N323="základní",J323,0)</f>
        <v>0</v>
      </c>
      <c r="BF323" s="232">
        <f>IF(N323="snížená",J323,0)</f>
        <v>0</v>
      </c>
      <c r="BG323" s="232">
        <f>IF(N323="zákl. přenesená",J323,0)</f>
        <v>0</v>
      </c>
      <c r="BH323" s="232">
        <f>IF(N323="sníž. přenesená",J323,0)</f>
        <v>0</v>
      </c>
      <c r="BI323" s="232">
        <f>IF(N323="nulová",J323,0)</f>
        <v>0</v>
      </c>
      <c r="BJ323" s="24" t="s">
        <v>85</v>
      </c>
      <c r="BK323" s="232">
        <f>ROUND(I323*H323,2)</f>
        <v>0</v>
      </c>
      <c r="BL323" s="24" t="s">
        <v>145</v>
      </c>
      <c r="BM323" s="24" t="s">
        <v>730</v>
      </c>
    </row>
    <row r="324" s="1" customFormat="1">
      <c r="B324" s="46"/>
      <c r="C324" s="74"/>
      <c r="D324" s="233" t="s">
        <v>147</v>
      </c>
      <c r="E324" s="74"/>
      <c r="F324" s="234" t="s">
        <v>387</v>
      </c>
      <c r="G324" s="74"/>
      <c r="H324" s="74"/>
      <c r="I324" s="191"/>
      <c r="J324" s="74"/>
      <c r="K324" s="74"/>
      <c r="L324" s="72"/>
      <c r="M324" s="235"/>
      <c r="N324" s="47"/>
      <c r="O324" s="47"/>
      <c r="P324" s="47"/>
      <c r="Q324" s="47"/>
      <c r="R324" s="47"/>
      <c r="S324" s="47"/>
      <c r="T324" s="95"/>
      <c r="AT324" s="24" t="s">
        <v>147</v>
      </c>
      <c r="AU324" s="24" t="s">
        <v>23</v>
      </c>
    </row>
    <row r="325" s="11" customFormat="1">
      <c r="B325" s="236"/>
      <c r="C325" s="237"/>
      <c r="D325" s="233" t="s">
        <v>149</v>
      </c>
      <c r="E325" s="238" t="s">
        <v>42</v>
      </c>
      <c r="F325" s="239" t="s">
        <v>731</v>
      </c>
      <c r="G325" s="237"/>
      <c r="H325" s="240">
        <v>17</v>
      </c>
      <c r="I325" s="241"/>
      <c r="J325" s="237"/>
      <c r="K325" s="237"/>
      <c r="L325" s="242"/>
      <c r="M325" s="243"/>
      <c r="N325" s="244"/>
      <c r="O325" s="244"/>
      <c r="P325" s="244"/>
      <c r="Q325" s="244"/>
      <c r="R325" s="244"/>
      <c r="S325" s="244"/>
      <c r="T325" s="245"/>
      <c r="AT325" s="246" t="s">
        <v>149</v>
      </c>
      <c r="AU325" s="246" t="s">
        <v>23</v>
      </c>
      <c r="AV325" s="11" t="s">
        <v>23</v>
      </c>
      <c r="AW325" s="11" t="s">
        <v>40</v>
      </c>
      <c r="AX325" s="11" t="s">
        <v>77</v>
      </c>
      <c r="AY325" s="246" t="s">
        <v>138</v>
      </c>
    </row>
    <row r="326" s="12" customFormat="1">
      <c r="B326" s="247"/>
      <c r="C326" s="248"/>
      <c r="D326" s="233" t="s">
        <v>149</v>
      </c>
      <c r="E326" s="249" t="s">
        <v>42</v>
      </c>
      <c r="F326" s="250" t="s">
        <v>151</v>
      </c>
      <c r="G326" s="248"/>
      <c r="H326" s="251">
        <v>17</v>
      </c>
      <c r="I326" s="252"/>
      <c r="J326" s="248"/>
      <c r="K326" s="248"/>
      <c r="L326" s="253"/>
      <c r="M326" s="254"/>
      <c r="N326" s="255"/>
      <c r="O326" s="255"/>
      <c r="P326" s="255"/>
      <c r="Q326" s="255"/>
      <c r="R326" s="255"/>
      <c r="S326" s="255"/>
      <c r="T326" s="256"/>
      <c r="AT326" s="257" t="s">
        <v>149</v>
      </c>
      <c r="AU326" s="257" t="s">
        <v>23</v>
      </c>
      <c r="AV326" s="12" t="s">
        <v>145</v>
      </c>
      <c r="AW326" s="12" t="s">
        <v>40</v>
      </c>
      <c r="AX326" s="12" t="s">
        <v>85</v>
      </c>
      <c r="AY326" s="257" t="s">
        <v>138</v>
      </c>
    </row>
    <row r="327" s="1" customFormat="1" ht="16.5" customHeight="1">
      <c r="B327" s="46"/>
      <c r="C327" s="279" t="s">
        <v>475</v>
      </c>
      <c r="D327" s="279" t="s">
        <v>324</v>
      </c>
      <c r="E327" s="280" t="s">
        <v>732</v>
      </c>
      <c r="F327" s="281" t="s">
        <v>733</v>
      </c>
      <c r="G327" s="282" t="s">
        <v>182</v>
      </c>
      <c r="H327" s="283">
        <v>4</v>
      </c>
      <c r="I327" s="284"/>
      <c r="J327" s="285">
        <f>ROUND(I327*H327,2)</f>
        <v>0</v>
      </c>
      <c r="K327" s="281" t="s">
        <v>144</v>
      </c>
      <c r="L327" s="286"/>
      <c r="M327" s="287" t="s">
        <v>42</v>
      </c>
      <c r="N327" s="288" t="s">
        <v>48</v>
      </c>
      <c r="O327" s="47"/>
      <c r="P327" s="230">
        <f>O327*H327</f>
        <v>0</v>
      </c>
      <c r="Q327" s="230">
        <v>0.053999999999999999</v>
      </c>
      <c r="R327" s="230">
        <f>Q327*H327</f>
        <v>0.216</v>
      </c>
      <c r="S327" s="230">
        <v>0</v>
      </c>
      <c r="T327" s="231">
        <f>S327*H327</f>
        <v>0</v>
      </c>
      <c r="AR327" s="24" t="s">
        <v>185</v>
      </c>
      <c r="AT327" s="24" t="s">
        <v>324</v>
      </c>
      <c r="AU327" s="24" t="s">
        <v>23</v>
      </c>
      <c r="AY327" s="24" t="s">
        <v>138</v>
      </c>
      <c r="BE327" s="232">
        <f>IF(N327="základní",J327,0)</f>
        <v>0</v>
      </c>
      <c r="BF327" s="232">
        <f>IF(N327="snížená",J327,0)</f>
        <v>0</v>
      </c>
      <c r="BG327" s="232">
        <f>IF(N327="zákl. přenesená",J327,0)</f>
        <v>0</v>
      </c>
      <c r="BH327" s="232">
        <f>IF(N327="sníž. přenesená",J327,0)</f>
        <v>0</v>
      </c>
      <c r="BI327" s="232">
        <f>IF(N327="nulová",J327,0)</f>
        <v>0</v>
      </c>
      <c r="BJ327" s="24" t="s">
        <v>85</v>
      </c>
      <c r="BK327" s="232">
        <f>ROUND(I327*H327,2)</f>
        <v>0</v>
      </c>
      <c r="BL327" s="24" t="s">
        <v>145</v>
      </c>
      <c r="BM327" s="24" t="s">
        <v>734</v>
      </c>
    </row>
    <row r="328" s="11" customFormat="1">
      <c r="B328" s="236"/>
      <c r="C328" s="237"/>
      <c r="D328" s="233" t="s">
        <v>149</v>
      </c>
      <c r="E328" s="238" t="s">
        <v>42</v>
      </c>
      <c r="F328" s="239" t="s">
        <v>735</v>
      </c>
      <c r="G328" s="237"/>
      <c r="H328" s="240">
        <v>4</v>
      </c>
      <c r="I328" s="241"/>
      <c r="J328" s="237"/>
      <c r="K328" s="237"/>
      <c r="L328" s="242"/>
      <c r="M328" s="243"/>
      <c r="N328" s="244"/>
      <c r="O328" s="244"/>
      <c r="P328" s="244"/>
      <c r="Q328" s="244"/>
      <c r="R328" s="244"/>
      <c r="S328" s="244"/>
      <c r="T328" s="245"/>
      <c r="AT328" s="246" t="s">
        <v>149</v>
      </c>
      <c r="AU328" s="246" t="s">
        <v>23</v>
      </c>
      <c r="AV328" s="11" t="s">
        <v>23</v>
      </c>
      <c r="AW328" s="11" t="s">
        <v>40</v>
      </c>
      <c r="AX328" s="11" t="s">
        <v>77</v>
      </c>
      <c r="AY328" s="246" t="s">
        <v>138</v>
      </c>
    </row>
    <row r="329" s="12" customFormat="1">
      <c r="B329" s="247"/>
      <c r="C329" s="248"/>
      <c r="D329" s="233" t="s">
        <v>149</v>
      </c>
      <c r="E329" s="249" t="s">
        <v>42</v>
      </c>
      <c r="F329" s="250" t="s">
        <v>151</v>
      </c>
      <c r="G329" s="248"/>
      <c r="H329" s="251">
        <v>4</v>
      </c>
      <c r="I329" s="252"/>
      <c r="J329" s="248"/>
      <c r="K329" s="248"/>
      <c r="L329" s="253"/>
      <c r="M329" s="254"/>
      <c r="N329" s="255"/>
      <c r="O329" s="255"/>
      <c r="P329" s="255"/>
      <c r="Q329" s="255"/>
      <c r="R329" s="255"/>
      <c r="S329" s="255"/>
      <c r="T329" s="256"/>
      <c r="AT329" s="257" t="s">
        <v>149</v>
      </c>
      <c r="AU329" s="257" t="s">
        <v>23</v>
      </c>
      <c r="AV329" s="12" t="s">
        <v>145</v>
      </c>
      <c r="AW329" s="12" t="s">
        <v>40</v>
      </c>
      <c r="AX329" s="12" t="s">
        <v>85</v>
      </c>
      <c r="AY329" s="257" t="s">
        <v>138</v>
      </c>
    </row>
    <row r="330" s="1" customFormat="1" ht="16.5" customHeight="1">
      <c r="B330" s="46"/>
      <c r="C330" s="279" t="s">
        <v>479</v>
      </c>
      <c r="D330" s="279" t="s">
        <v>324</v>
      </c>
      <c r="E330" s="280" t="s">
        <v>393</v>
      </c>
      <c r="F330" s="281" t="s">
        <v>394</v>
      </c>
      <c r="G330" s="282" t="s">
        <v>182</v>
      </c>
      <c r="H330" s="283">
        <v>8</v>
      </c>
      <c r="I330" s="284"/>
      <c r="J330" s="285">
        <f>ROUND(I330*H330,2)</f>
        <v>0</v>
      </c>
      <c r="K330" s="281" t="s">
        <v>144</v>
      </c>
      <c r="L330" s="286"/>
      <c r="M330" s="287" t="s">
        <v>42</v>
      </c>
      <c r="N330" s="288" t="s">
        <v>48</v>
      </c>
      <c r="O330" s="47"/>
      <c r="P330" s="230">
        <f>O330*H330</f>
        <v>0</v>
      </c>
      <c r="Q330" s="230">
        <v>0.068000000000000005</v>
      </c>
      <c r="R330" s="230">
        <f>Q330*H330</f>
        <v>0.54400000000000004</v>
      </c>
      <c r="S330" s="230">
        <v>0</v>
      </c>
      <c r="T330" s="231">
        <f>S330*H330</f>
        <v>0</v>
      </c>
      <c r="AR330" s="24" t="s">
        <v>185</v>
      </c>
      <c r="AT330" s="24" t="s">
        <v>324</v>
      </c>
      <c r="AU330" s="24" t="s">
        <v>23</v>
      </c>
      <c r="AY330" s="24" t="s">
        <v>138</v>
      </c>
      <c r="BE330" s="232">
        <f>IF(N330="základní",J330,0)</f>
        <v>0</v>
      </c>
      <c r="BF330" s="232">
        <f>IF(N330="snížená",J330,0)</f>
        <v>0</v>
      </c>
      <c r="BG330" s="232">
        <f>IF(N330="zákl. přenesená",J330,0)</f>
        <v>0</v>
      </c>
      <c r="BH330" s="232">
        <f>IF(N330="sníž. přenesená",J330,0)</f>
        <v>0</v>
      </c>
      <c r="BI330" s="232">
        <f>IF(N330="nulová",J330,0)</f>
        <v>0</v>
      </c>
      <c r="BJ330" s="24" t="s">
        <v>85</v>
      </c>
      <c r="BK330" s="232">
        <f>ROUND(I330*H330,2)</f>
        <v>0</v>
      </c>
      <c r="BL330" s="24" t="s">
        <v>145</v>
      </c>
      <c r="BM330" s="24" t="s">
        <v>736</v>
      </c>
    </row>
    <row r="331" s="1" customFormat="1" ht="38.25" customHeight="1">
      <c r="B331" s="46"/>
      <c r="C331" s="221" t="s">
        <v>483</v>
      </c>
      <c r="D331" s="221" t="s">
        <v>140</v>
      </c>
      <c r="E331" s="222" t="s">
        <v>397</v>
      </c>
      <c r="F331" s="223" t="s">
        <v>398</v>
      </c>
      <c r="G331" s="224" t="s">
        <v>182</v>
      </c>
      <c r="H331" s="225">
        <v>3</v>
      </c>
      <c r="I331" s="226"/>
      <c r="J331" s="227">
        <f>ROUND(I331*H331,2)</f>
        <v>0</v>
      </c>
      <c r="K331" s="223" t="s">
        <v>144</v>
      </c>
      <c r="L331" s="72"/>
      <c r="M331" s="228" t="s">
        <v>42</v>
      </c>
      <c r="N331" s="229" t="s">
        <v>48</v>
      </c>
      <c r="O331" s="47"/>
      <c r="P331" s="230">
        <f>O331*H331</f>
        <v>0</v>
      </c>
      <c r="Q331" s="230">
        <v>0.17663999999999999</v>
      </c>
      <c r="R331" s="230">
        <f>Q331*H331</f>
        <v>0.52991999999999995</v>
      </c>
      <c r="S331" s="230">
        <v>0</v>
      </c>
      <c r="T331" s="231">
        <f>S331*H331</f>
        <v>0</v>
      </c>
      <c r="AR331" s="24" t="s">
        <v>145</v>
      </c>
      <c r="AT331" s="24" t="s">
        <v>140</v>
      </c>
      <c r="AU331" s="24" t="s">
        <v>23</v>
      </c>
      <c r="AY331" s="24" t="s">
        <v>138</v>
      </c>
      <c r="BE331" s="232">
        <f>IF(N331="základní",J331,0)</f>
        <v>0</v>
      </c>
      <c r="BF331" s="232">
        <f>IF(N331="snížená",J331,0)</f>
        <v>0</v>
      </c>
      <c r="BG331" s="232">
        <f>IF(N331="zákl. přenesená",J331,0)</f>
        <v>0</v>
      </c>
      <c r="BH331" s="232">
        <f>IF(N331="sníž. přenesená",J331,0)</f>
        <v>0</v>
      </c>
      <c r="BI331" s="232">
        <f>IF(N331="nulová",J331,0)</f>
        <v>0</v>
      </c>
      <c r="BJ331" s="24" t="s">
        <v>85</v>
      </c>
      <c r="BK331" s="232">
        <f>ROUND(I331*H331,2)</f>
        <v>0</v>
      </c>
      <c r="BL331" s="24" t="s">
        <v>145</v>
      </c>
      <c r="BM331" s="24" t="s">
        <v>737</v>
      </c>
    </row>
    <row r="332" s="1" customFormat="1">
      <c r="B332" s="46"/>
      <c r="C332" s="74"/>
      <c r="D332" s="233" t="s">
        <v>147</v>
      </c>
      <c r="E332" s="74"/>
      <c r="F332" s="234" t="s">
        <v>387</v>
      </c>
      <c r="G332" s="74"/>
      <c r="H332" s="74"/>
      <c r="I332" s="191"/>
      <c r="J332" s="74"/>
      <c r="K332" s="74"/>
      <c r="L332" s="72"/>
      <c r="M332" s="235"/>
      <c r="N332" s="47"/>
      <c r="O332" s="47"/>
      <c r="P332" s="47"/>
      <c r="Q332" s="47"/>
      <c r="R332" s="47"/>
      <c r="S332" s="47"/>
      <c r="T332" s="95"/>
      <c r="AT332" s="24" t="s">
        <v>147</v>
      </c>
      <c r="AU332" s="24" t="s">
        <v>23</v>
      </c>
    </row>
    <row r="333" s="1" customFormat="1" ht="16.5" customHeight="1">
      <c r="B333" s="46"/>
      <c r="C333" s="279" t="s">
        <v>487</v>
      </c>
      <c r="D333" s="279" t="s">
        <v>324</v>
      </c>
      <c r="E333" s="280" t="s">
        <v>401</v>
      </c>
      <c r="F333" s="281" t="s">
        <v>402</v>
      </c>
      <c r="G333" s="282" t="s">
        <v>403</v>
      </c>
      <c r="H333" s="283">
        <v>3</v>
      </c>
      <c r="I333" s="284"/>
      <c r="J333" s="285">
        <f>ROUND(I333*H333,2)</f>
        <v>0</v>
      </c>
      <c r="K333" s="281" t="s">
        <v>42</v>
      </c>
      <c r="L333" s="286"/>
      <c r="M333" s="287" t="s">
        <v>42</v>
      </c>
      <c r="N333" s="288" t="s">
        <v>48</v>
      </c>
      <c r="O333" s="47"/>
      <c r="P333" s="230">
        <f>O333*H333</f>
        <v>0</v>
      </c>
      <c r="Q333" s="230">
        <v>0.081000000000000003</v>
      </c>
      <c r="R333" s="230">
        <f>Q333*H333</f>
        <v>0.24299999999999999</v>
      </c>
      <c r="S333" s="230">
        <v>0</v>
      </c>
      <c r="T333" s="231">
        <f>S333*H333</f>
        <v>0</v>
      </c>
      <c r="AR333" s="24" t="s">
        <v>185</v>
      </c>
      <c r="AT333" s="24" t="s">
        <v>324</v>
      </c>
      <c r="AU333" s="24" t="s">
        <v>23</v>
      </c>
      <c r="AY333" s="24" t="s">
        <v>138</v>
      </c>
      <c r="BE333" s="232">
        <f>IF(N333="základní",J333,0)</f>
        <v>0</v>
      </c>
      <c r="BF333" s="232">
        <f>IF(N333="snížená",J333,0)</f>
        <v>0</v>
      </c>
      <c r="BG333" s="232">
        <f>IF(N333="zákl. přenesená",J333,0)</f>
        <v>0</v>
      </c>
      <c r="BH333" s="232">
        <f>IF(N333="sníž. přenesená",J333,0)</f>
        <v>0</v>
      </c>
      <c r="BI333" s="232">
        <f>IF(N333="nulová",J333,0)</f>
        <v>0</v>
      </c>
      <c r="BJ333" s="24" t="s">
        <v>85</v>
      </c>
      <c r="BK333" s="232">
        <f>ROUND(I333*H333,2)</f>
        <v>0</v>
      </c>
      <c r="BL333" s="24" t="s">
        <v>145</v>
      </c>
      <c r="BM333" s="24" t="s">
        <v>738</v>
      </c>
    </row>
    <row r="334" s="10" customFormat="1" ht="29.88" customHeight="1">
      <c r="B334" s="205"/>
      <c r="C334" s="206"/>
      <c r="D334" s="207" t="s">
        <v>76</v>
      </c>
      <c r="E334" s="219" t="s">
        <v>185</v>
      </c>
      <c r="F334" s="219" t="s">
        <v>412</v>
      </c>
      <c r="G334" s="206"/>
      <c r="H334" s="206"/>
      <c r="I334" s="209"/>
      <c r="J334" s="220">
        <f>BK334</f>
        <v>0</v>
      </c>
      <c r="K334" s="206"/>
      <c r="L334" s="211"/>
      <c r="M334" s="212"/>
      <c r="N334" s="213"/>
      <c r="O334" s="213"/>
      <c r="P334" s="214">
        <f>SUM(P335:P400)</f>
        <v>0</v>
      </c>
      <c r="Q334" s="213"/>
      <c r="R334" s="214">
        <f>SUM(R335:R400)</f>
        <v>56.869226239999996</v>
      </c>
      <c r="S334" s="213"/>
      <c r="T334" s="215">
        <f>SUM(T335:T400)</f>
        <v>0</v>
      </c>
      <c r="AR334" s="216" t="s">
        <v>85</v>
      </c>
      <c r="AT334" s="217" t="s">
        <v>76</v>
      </c>
      <c r="AU334" s="217" t="s">
        <v>85</v>
      </c>
      <c r="AY334" s="216" t="s">
        <v>138</v>
      </c>
      <c r="BK334" s="218">
        <f>SUM(BK335:BK400)</f>
        <v>0</v>
      </c>
    </row>
    <row r="335" s="1" customFormat="1" ht="25.5" customHeight="1">
      <c r="B335" s="46"/>
      <c r="C335" s="221" t="s">
        <v>492</v>
      </c>
      <c r="D335" s="221" t="s">
        <v>140</v>
      </c>
      <c r="E335" s="222" t="s">
        <v>739</v>
      </c>
      <c r="F335" s="223" t="s">
        <v>740</v>
      </c>
      <c r="G335" s="224" t="s">
        <v>154</v>
      </c>
      <c r="H335" s="225">
        <v>143.19999999999999</v>
      </c>
      <c r="I335" s="226"/>
      <c r="J335" s="227">
        <f>ROUND(I335*H335,2)</f>
        <v>0</v>
      </c>
      <c r="K335" s="223" t="s">
        <v>144</v>
      </c>
      <c r="L335" s="72"/>
      <c r="M335" s="228" t="s">
        <v>42</v>
      </c>
      <c r="N335" s="229" t="s">
        <v>48</v>
      </c>
      <c r="O335" s="47"/>
      <c r="P335" s="230">
        <f>O335*H335</f>
        <v>0</v>
      </c>
      <c r="Q335" s="230">
        <v>2.0000000000000002E-05</v>
      </c>
      <c r="R335" s="230">
        <f>Q335*H335</f>
        <v>0.0028639999999999998</v>
      </c>
      <c r="S335" s="230">
        <v>0</v>
      </c>
      <c r="T335" s="231">
        <f>S335*H335</f>
        <v>0</v>
      </c>
      <c r="AR335" s="24" t="s">
        <v>145</v>
      </c>
      <c r="AT335" s="24" t="s">
        <v>140</v>
      </c>
      <c r="AU335" s="24" t="s">
        <v>23</v>
      </c>
      <c r="AY335" s="24" t="s">
        <v>138</v>
      </c>
      <c r="BE335" s="232">
        <f>IF(N335="základní",J335,0)</f>
        <v>0</v>
      </c>
      <c r="BF335" s="232">
        <f>IF(N335="snížená",J335,0)</f>
        <v>0</v>
      </c>
      <c r="BG335" s="232">
        <f>IF(N335="zákl. přenesená",J335,0)</f>
        <v>0</v>
      </c>
      <c r="BH335" s="232">
        <f>IF(N335="sníž. přenesená",J335,0)</f>
        <v>0</v>
      </c>
      <c r="BI335" s="232">
        <f>IF(N335="nulová",J335,0)</f>
        <v>0</v>
      </c>
      <c r="BJ335" s="24" t="s">
        <v>85</v>
      </c>
      <c r="BK335" s="232">
        <f>ROUND(I335*H335,2)</f>
        <v>0</v>
      </c>
      <c r="BL335" s="24" t="s">
        <v>145</v>
      </c>
      <c r="BM335" s="24" t="s">
        <v>741</v>
      </c>
    </row>
    <row r="336" s="1" customFormat="1">
      <c r="B336" s="46"/>
      <c r="C336" s="74"/>
      <c r="D336" s="233" t="s">
        <v>147</v>
      </c>
      <c r="E336" s="74"/>
      <c r="F336" s="234" t="s">
        <v>742</v>
      </c>
      <c r="G336" s="74"/>
      <c r="H336" s="74"/>
      <c r="I336" s="191"/>
      <c r="J336" s="74"/>
      <c r="K336" s="74"/>
      <c r="L336" s="72"/>
      <c r="M336" s="235"/>
      <c r="N336" s="47"/>
      <c r="O336" s="47"/>
      <c r="P336" s="47"/>
      <c r="Q336" s="47"/>
      <c r="R336" s="47"/>
      <c r="S336" s="47"/>
      <c r="T336" s="95"/>
      <c r="AT336" s="24" t="s">
        <v>147</v>
      </c>
      <c r="AU336" s="24" t="s">
        <v>23</v>
      </c>
    </row>
    <row r="337" s="11" customFormat="1">
      <c r="B337" s="236"/>
      <c r="C337" s="237"/>
      <c r="D337" s="233" t="s">
        <v>149</v>
      </c>
      <c r="E337" s="238" t="s">
        <v>42</v>
      </c>
      <c r="F337" s="239" t="s">
        <v>743</v>
      </c>
      <c r="G337" s="237"/>
      <c r="H337" s="240">
        <v>143.19999999999999</v>
      </c>
      <c r="I337" s="241"/>
      <c r="J337" s="237"/>
      <c r="K337" s="237"/>
      <c r="L337" s="242"/>
      <c r="M337" s="243"/>
      <c r="N337" s="244"/>
      <c r="O337" s="244"/>
      <c r="P337" s="244"/>
      <c r="Q337" s="244"/>
      <c r="R337" s="244"/>
      <c r="S337" s="244"/>
      <c r="T337" s="245"/>
      <c r="AT337" s="246" t="s">
        <v>149</v>
      </c>
      <c r="AU337" s="246" t="s">
        <v>23</v>
      </c>
      <c r="AV337" s="11" t="s">
        <v>23</v>
      </c>
      <c r="AW337" s="11" t="s">
        <v>40</v>
      </c>
      <c r="AX337" s="11" t="s">
        <v>77</v>
      </c>
      <c r="AY337" s="246" t="s">
        <v>138</v>
      </c>
    </row>
    <row r="338" s="12" customFormat="1">
      <c r="B338" s="247"/>
      <c r="C338" s="248"/>
      <c r="D338" s="233" t="s">
        <v>149</v>
      </c>
      <c r="E338" s="249" t="s">
        <v>42</v>
      </c>
      <c r="F338" s="250" t="s">
        <v>151</v>
      </c>
      <c r="G338" s="248"/>
      <c r="H338" s="251">
        <v>143.19999999999999</v>
      </c>
      <c r="I338" s="252"/>
      <c r="J338" s="248"/>
      <c r="K338" s="248"/>
      <c r="L338" s="253"/>
      <c r="M338" s="254"/>
      <c r="N338" s="255"/>
      <c r="O338" s="255"/>
      <c r="P338" s="255"/>
      <c r="Q338" s="255"/>
      <c r="R338" s="255"/>
      <c r="S338" s="255"/>
      <c r="T338" s="256"/>
      <c r="AT338" s="257" t="s">
        <v>149</v>
      </c>
      <c r="AU338" s="257" t="s">
        <v>23</v>
      </c>
      <c r="AV338" s="12" t="s">
        <v>145</v>
      </c>
      <c r="AW338" s="12" t="s">
        <v>40</v>
      </c>
      <c r="AX338" s="12" t="s">
        <v>85</v>
      </c>
      <c r="AY338" s="257" t="s">
        <v>138</v>
      </c>
    </row>
    <row r="339" s="1" customFormat="1" ht="16.5" customHeight="1">
      <c r="B339" s="46"/>
      <c r="C339" s="279" t="s">
        <v>496</v>
      </c>
      <c r="D339" s="279" t="s">
        <v>324</v>
      </c>
      <c r="E339" s="280" t="s">
        <v>744</v>
      </c>
      <c r="F339" s="281" t="s">
        <v>745</v>
      </c>
      <c r="G339" s="282" t="s">
        <v>182</v>
      </c>
      <c r="H339" s="283">
        <v>145.34800000000001</v>
      </c>
      <c r="I339" s="284"/>
      <c r="J339" s="285">
        <f>ROUND(I339*H339,2)</f>
        <v>0</v>
      </c>
      <c r="K339" s="281" t="s">
        <v>144</v>
      </c>
      <c r="L339" s="286"/>
      <c r="M339" s="287" t="s">
        <v>42</v>
      </c>
      <c r="N339" s="288" t="s">
        <v>48</v>
      </c>
      <c r="O339" s="47"/>
      <c r="P339" s="230">
        <f>O339*H339</f>
        <v>0</v>
      </c>
      <c r="Q339" s="230">
        <v>0.041980000000000003</v>
      </c>
      <c r="R339" s="230">
        <f>Q339*H339</f>
        <v>6.1017090400000011</v>
      </c>
      <c r="S339" s="230">
        <v>0</v>
      </c>
      <c r="T339" s="231">
        <f>S339*H339</f>
        <v>0</v>
      </c>
      <c r="AR339" s="24" t="s">
        <v>185</v>
      </c>
      <c r="AT339" s="24" t="s">
        <v>324</v>
      </c>
      <c r="AU339" s="24" t="s">
        <v>23</v>
      </c>
      <c r="AY339" s="24" t="s">
        <v>138</v>
      </c>
      <c r="BE339" s="232">
        <f>IF(N339="základní",J339,0)</f>
        <v>0</v>
      </c>
      <c r="BF339" s="232">
        <f>IF(N339="snížená",J339,0)</f>
        <v>0</v>
      </c>
      <c r="BG339" s="232">
        <f>IF(N339="zákl. přenesená",J339,0)</f>
        <v>0</v>
      </c>
      <c r="BH339" s="232">
        <f>IF(N339="sníž. přenesená",J339,0)</f>
        <v>0</v>
      </c>
      <c r="BI339" s="232">
        <f>IF(N339="nulová",J339,0)</f>
        <v>0</v>
      </c>
      <c r="BJ339" s="24" t="s">
        <v>85</v>
      </c>
      <c r="BK339" s="232">
        <f>ROUND(I339*H339,2)</f>
        <v>0</v>
      </c>
      <c r="BL339" s="24" t="s">
        <v>145</v>
      </c>
      <c r="BM339" s="24" t="s">
        <v>746</v>
      </c>
    </row>
    <row r="340" s="11" customFormat="1">
      <c r="B340" s="236"/>
      <c r="C340" s="237"/>
      <c r="D340" s="233" t="s">
        <v>149</v>
      </c>
      <c r="E340" s="238" t="s">
        <v>42</v>
      </c>
      <c r="F340" s="239" t="s">
        <v>747</v>
      </c>
      <c r="G340" s="237"/>
      <c r="H340" s="240">
        <v>145.34800000000001</v>
      </c>
      <c r="I340" s="241"/>
      <c r="J340" s="237"/>
      <c r="K340" s="237"/>
      <c r="L340" s="242"/>
      <c r="M340" s="243"/>
      <c r="N340" s="244"/>
      <c r="O340" s="244"/>
      <c r="P340" s="244"/>
      <c r="Q340" s="244"/>
      <c r="R340" s="244"/>
      <c r="S340" s="244"/>
      <c r="T340" s="245"/>
      <c r="AT340" s="246" t="s">
        <v>149</v>
      </c>
      <c r="AU340" s="246" t="s">
        <v>23</v>
      </c>
      <c r="AV340" s="11" t="s">
        <v>23</v>
      </c>
      <c r="AW340" s="11" t="s">
        <v>40</v>
      </c>
      <c r="AX340" s="11" t="s">
        <v>77</v>
      </c>
      <c r="AY340" s="246" t="s">
        <v>138</v>
      </c>
    </row>
    <row r="341" s="12" customFormat="1">
      <c r="B341" s="247"/>
      <c r="C341" s="248"/>
      <c r="D341" s="233" t="s">
        <v>149</v>
      </c>
      <c r="E341" s="249" t="s">
        <v>42</v>
      </c>
      <c r="F341" s="250" t="s">
        <v>151</v>
      </c>
      <c r="G341" s="248"/>
      <c r="H341" s="251">
        <v>145.34800000000001</v>
      </c>
      <c r="I341" s="252"/>
      <c r="J341" s="248"/>
      <c r="K341" s="248"/>
      <c r="L341" s="253"/>
      <c r="M341" s="254"/>
      <c r="N341" s="255"/>
      <c r="O341" s="255"/>
      <c r="P341" s="255"/>
      <c r="Q341" s="255"/>
      <c r="R341" s="255"/>
      <c r="S341" s="255"/>
      <c r="T341" s="256"/>
      <c r="AT341" s="257" t="s">
        <v>149</v>
      </c>
      <c r="AU341" s="257" t="s">
        <v>23</v>
      </c>
      <c r="AV341" s="12" t="s">
        <v>145</v>
      </c>
      <c r="AW341" s="12" t="s">
        <v>40</v>
      </c>
      <c r="AX341" s="12" t="s">
        <v>85</v>
      </c>
      <c r="AY341" s="257" t="s">
        <v>138</v>
      </c>
    </row>
    <row r="342" s="1" customFormat="1" ht="25.5" customHeight="1">
      <c r="B342" s="46"/>
      <c r="C342" s="221" t="s">
        <v>502</v>
      </c>
      <c r="D342" s="221" t="s">
        <v>140</v>
      </c>
      <c r="E342" s="222" t="s">
        <v>748</v>
      </c>
      <c r="F342" s="223" t="s">
        <v>749</v>
      </c>
      <c r="G342" s="224" t="s">
        <v>154</v>
      </c>
      <c r="H342" s="225">
        <v>10.539999999999999</v>
      </c>
      <c r="I342" s="226"/>
      <c r="J342" s="227">
        <f>ROUND(I342*H342,2)</f>
        <v>0</v>
      </c>
      <c r="K342" s="223" t="s">
        <v>42</v>
      </c>
      <c r="L342" s="72"/>
      <c r="M342" s="228" t="s">
        <v>42</v>
      </c>
      <c r="N342" s="229" t="s">
        <v>48</v>
      </c>
      <c r="O342" s="47"/>
      <c r="P342" s="230">
        <f>O342*H342</f>
        <v>0</v>
      </c>
      <c r="Q342" s="230">
        <v>4.0000000000000003E-05</v>
      </c>
      <c r="R342" s="230">
        <f>Q342*H342</f>
        <v>0.0004216</v>
      </c>
      <c r="S342" s="230">
        <v>0</v>
      </c>
      <c r="T342" s="231">
        <f>S342*H342</f>
        <v>0</v>
      </c>
      <c r="AR342" s="24" t="s">
        <v>145</v>
      </c>
      <c r="AT342" s="24" t="s">
        <v>140</v>
      </c>
      <c r="AU342" s="24" t="s">
        <v>23</v>
      </c>
      <c r="AY342" s="24" t="s">
        <v>138</v>
      </c>
      <c r="BE342" s="232">
        <f>IF(N342="základní",J342,0)</f>
        <v>0</v>
      </c>
      <c r="BF342" s="232">
        <f>IF(N342="snížená",J342,0)</f>
        <v>0</v>
      </c>
      <c r="BG342" s="232">
        <f>IF(N342="zákl. přenesená",J342,0)</f>
        <v>0</v>
      </c>
      <c r="BH342" s="232">
        <f>IF(N342="sníž. přenesená",J342,0)</f>
        <v>0</v>
      </c>
      <c r="BI342" s="232">
        <f>IF(N342="nulová",J342,0)</f>
        <v>0</v>
      </c>
      <c r="BJ342" s="24" t="s">
        <v>85</v>
      </c>
      <c r="BK342" s="232">
        <f>ROUND(I342*H342,2)</f>
        <v>0</v>
      </c>
      <c r="BL342" s="24" t="s">
        <v>145</v>
      </c>
      <c r="BM342" s="24" t="s">
        <v>750</v>
      </c>
    </row>
    <row r="343" s="1" customFormat="1">
      <c r="B343" s="46"/>
      <c r="C343" s="74"/>
      <c r="D343" s="233" t="s">
        <v>147</v>
      </c>
      <c r="E343" s="74"/>
      <c r="F343" s="234" t="s">
        <v>742</v>
      </c>
      <c r="G343" s="74"/>
      <c r="H343" s="74"/>
      <c r="I343" s="191"/>
      <c r="J343" s="74"/>
      <c r="K343" s="74"/>
      <c r="L343" s="72"/>
      <c r="M343" s="235"/>
      <c r="N343" s="47"/>
      <c r="O343" s="47"/>
      <c r="P343" s="47"/>
      <c r="Q343" s="47"/>
      <c r="R343" s="47"/>
      <c r="S343" s="47"/>
      <c r="T343" s="95"/>
      <c r="AT343" s="24" t="s">
        <v>147</v>
      </c>
      <c r="AU343" s="24" t="s">
        <v>23</v>
      </c>
    </row>
    <row r="344" s="11" customFormat="1">
      <c r="B344" s="236"/>
      <c r="C344" s="237"/>
      <c r="D344" s="233" t="s">
        <v>149</v>
      </c>
      <c r="E344" s="238" t="s">
        <v>42</v>
      </c>
      <c r="F344" s="239" t="s">
        <v>751</v>
      </c>
      <c r="G344" s="237"/>
      <c r="H344" s="240">
        <v>10.539999999999999</v>
      </c>
      <c r="I344" s="241"/>
      <c r="J344" s="237"/>
      <c r="K344" s="237"/>
      <c r="L344" s="242"/>
      <c r="M344" s="243"/>
      <c r="N344" s="244"/>
      <c r="O344" s="244"/>
      <c r="P344" s="244"/>
      <c r="Q344" s="244"/>
      <c r="R344" s="244"/>
      <c r="S344" s="244"/>
      <c r="T344" s="245"/>
      <c r="AT344" s="246" t="s">
        <v>149</v>
      </c>
      <c r="AU344" s="246" t="s">
        <v>23</v>
      </c>
      <c r="AV344" s="11" t="s">
        <v>23</v>
      </c>
      <c r="AW344" s="11" t="s">
        <v>40</v>
      </c>
      <c r="AX344" s="11" t="s">
        <v>77</v>
      </c>
      <c r="AY344" s="246" t="s">
        <v>138</v>
      </c>
    </row>
    <row r="345" s="12" customFormat="1">
      <c r="B345" s="247"/>
      <c r="C345" s="248"/>
      <c r="D345" s="233" t="s">
        <v>149</v>
      </c>
      <c r="E345" s="249" t="s">
        <v>42</v>
      </c>
      <c r="F345" s="250" t="s">
        <v>151</v>
      </c>
      <c r="G345" s="248"/>
      <c r="H345" s="251">
        <v>10.539999999999999</v>
      </c>
      <c r="I345" s="252"/>
      <c r="J345" s="248"/>
      <c r="K345" s="248"/>
      <c r="L345" s="253"/>
      <c r="M345" s="254"/>
      <c r="N345" s="255"/>
      <c r="O345" s="255"/>
      <c r="P345" s="255"/>
      <c r="Q345" s="255"/>
      <c r="R345" s="255"/>
      <c r="S345" s="255"/>
      <c r="T345" s="256"/>
      <c r="AT345" s="257" t="s">
        <v>149</v>
      </c>
      <c r="AU345" s="257" t="s">
        <v>23</v>
      </c>
      <c r="AV345" s="12" t="s">
        <v>145</v>
      </c>
      <c r="AW345" s="12" t="s">
        <v>40</v>
      </c>
      <c r="AX345" s="12" t="s">
        <v>85</v>
      </c>
      <c r="AY345" s="257" t="s">
        <v>138</v>
      </c>
    </row>
    <row r="346" s="1" customFormat="1" ht="16.5" customHeight="1">
      <c r="B346" s="46"/>
      <c r="C346" s="279" t="s">
        <v>507</v>
      </c>
      <c r="D346" s="279" t="s">
        <v>324</v>
      </c>
      <c r="E346" s="280" t="s">
        <v>752</v>
      </c>
      <c r="F346" s="281" t="s">
        <v>753</v>
      </c>
      <c r="G346" s="282" t="s">
        <v>154</v>
      </c>
      <c r="H346" s="283">
        <v>10.698</v>
      </c>
      <c r="I346" s="284"/>
      <c r="J346" s="285">
        <f>ROUND(I346*H346,2)</f>
        <v>0</v>
      </c>
      <c r="K346" s="281" t="s">
        <v>42</v>
      </c>
      <c r="L346" s="286"/>
      <c r="M346" s="287" t="s">
        <v>42</v>
      </c>
      <c r="N346" s="288" t="s">
        <v>48</v>
      </c>
      <c r="O346" s="47"/>
      <c r="P346" s="230">
        <f>O346*H346</f>
        <v>0</v>
      </c>
      <c r="Q346" s="230">
        <v>0.042500000000000003</v>
      </c>
      <c r="R346" s="230">
        <f>Q346*H346</f>
        <v>0.45466500000000004</v>
      </c>
      <c r="S346" s="230">
        <v>0</v>
      </c>
      <c r="T346" s="231">
        <f>S346*H346</f>
        <v>0</v>
      </c>
      <c r="AR346" s="24" t="s">
        <v>185</v>
      </c>
      <c r="AT346" s="24" t="s">
        <v>324</v>
      </c>
      <c r="AU346" s="24" t="s">
        <v>23</v>
      </c>
      <c r="AY346" s="24" t="s">
        <v>138</v>
      </c>
      <c r="BE346" s="232">
        <f>IF(N346="základní",J346,0)</f>
        <v>0</v>
      </c>
      <c r="BF346" s="232">
        <f>IF(N346="snížená",J346,0)</f>
        <v>0</v>
      </c>
      <c r="BG346" s="232">
        <f>IF(N346="zákl. přenesená",J346,0)</f>
        <v>0</v>
      </c>
      <c r="BH346" s="232">
        <f>IF(N346="sníž. přenesená",J346,0)</f>
        <v>0</v>
      </c>
      <c r="BI346" s="232">
        <f>IF(N346="nulová",J346,0)</f>
        <v>0</v>
      </c>
      <c r="BJ346" s="24" t="s">
        <v>85</v>
      </c>
      <c r="BK346" s="232">
        <f>ROUND(I346*H346,2)</f>
        <v>0</v>
      </c>
      <c r="BL346" s="24" t="s">
        <v>145</v>
      </c>
      <c r="BM346" s="24" t="s">
        <v>754</v>
      </c>
    </row>
    <row r="347" s="1" customFormat="1" ht="16.5" customHeight="1">
      <c r="B347" s="46"/>
      <c r="C347" s="221" t="s">
        <v>512</v>
      </c>
      <c r="D347" s="221" t="s">
        <v>140</v>
      </c>
      <c r="E347" s="222" t="s">
        <v>755</v>
      </c>
      <c r="F347" s="223" t="s">
        <v>756</v>
      </c>
      <c r="G347" s="224" t="s">
        <v>446</v>
      </c>
      <c r="H347" s="225">
        <v>6</v>
      </c>
      <c r="I347" s="226"/>
      <c r="J347" s="227">
        <f>ROUND(I347*H347,2)</f>
        <v>0</v>
      </c>
      <c r="K347" s="223" t="s">
        <v>144</v>
      </c>
      <c r="L347" s="72"/>
      <c r="M347" s="228" t="s">
        <v>42</v>
      </c>
      <c r="N347" s="229" t="s">
        <v>48</v>
      </c>
      <c r="O347" s="47"/>
      <c r="P347" s="230">
        <f>O347*H347</f>
        <v>0</v>
      </c>
      <c r="Q347" s="230">
        <v>0.00031</v>
      </c>
      <c r="R347" s="230">
        <f>Q347*H347</f>
        <v>0.0018600000000000001</v>
      </c>
      <c r="S347" s="230">
        <v>0</v>
      </c>
      <c r="T347" s="231">
        <f>S347*H347</f>
        <v>0</v>
      </c>
      <c r="AR347" s="24" t="s">
        <v>145</v>
      </c>
      <c r="AT347" s="24" t="s">
        <v>140</v>
      </c>
      <c r="AU347" s="24" t="s">
        <v>23</v>
      </c>
      <c r="AY347" s="24" t="s">
        <v>138</v>
      </c>
      <c r="BE347" s="232">
        <f>IF(N347="základní",J347,0)</f>
        <v>0</v>
      </c>
      <c r="BF347" s="232">
        <f>IF(N347="snížená",J347,0)</f>
        <v>0</v>
      </c>
      <c r="BG347" s="232">
        <f>IF(N347="zákl. přenesená",J347,0)</f>
        <v>0</v>
      </c>
      <c r="BH347" s="232">
        <f>IF(N347="sníž. přenesená",J347,0)</f>
        <v>0</v>
      </c>
      <c r="BI347" s="232">
        <f>IF(N347="nulová",J347,0)</f>
        <v>0</v>
      </c>
      <c r="BJ347" s="24" t="s">
        <v>85</v>
      </c>
      <c r="BK347" s="232">
        <f>ROUND(I347*H347,2)</f>
        <v>0</v>
      </c>
      <c r="BL347" s="24" t="s">
        <v>145</v>
      </c>
      <c r="BM347" s="24" t="s">
        <v>757</v>
      </c>
    </row>
    <row r="348" s="1" customFormat="1">
      <c r="B348" s="46"/>
      <c r="C348" s="74"/>
      <c r="D348" s="233" t="s">
        <v>147</v>
      </c>
      <c r="E348" s="74"/>
      <c r="F348" s="234" t="s">
        <v>448</v>
      </c>
      <c r="G348" s="74"/>
      <c r="H348" s="74"/>
      <c r="I348" s="191"/>
      <c r="J348" s="74"/>
      <c r="K348" s="74"/>
      <c r="L348" s="72"/>
      <c r="M348" s="235"/>
      <c r="N348" s="47"/>
      <c r="O348" s="47"/>
      <c r="P348" s="47"/>
      <c r="Q348" s="47"/>
      <c r="R348" s="47"/>
      <c r="S348" s="47"/>
      <c r="T348" s="95"/>
      <c r="AT348" s="24" t="s">
        <v>147</v>
      </c>
      <c r="AU348" s="24" t="s">
        <v>23</v>
      </c>
    </row>
    <row r="349" s="1" customFormat="1" ht="16.5" customHeight="1">
      <c r="B349" s="46"/>
      <c r="C349" s="221" t="s">
        <v>517</v>
      </c>
      <c r="D349" s="221" t="s">
        <v>140</v>
      </c>
      <c r="E349" s="222" t="s">
        <v>758</v>
      </c>
      <c r="F349" s="223" t="s">
        <v>759</v>
      </c>
      <c r="G349" s="224" t="s">
        <v>446</v>
      </c>
      <c r="H349" s="225">
        <v>1</v>
      </c>
      <c r="I349" s="226"/>
      <c r="J349" s="227">
        <f>ROUND(I349*H349,2)</f>
        <v>0</v>
      </c>
      <c r="K349" s="223" t="s">
        <v>42</v>
      </c>
      <c r="L349" s="72"/>
      <c r="M349" s="228" t="s">
        <v>42</v>
      </c>
      <c r="N349" s="229" t="s">
        <v>48</v>
      </c>
      <c r="O349" s="47"/>
      <c r="P349" s="230">
        <f>O349*H349</f>
        <v>0</v>
      </c>
      <c r="Q349" s="230">
        <v>0.00042999999999999999</v>
      </c>
      <c r="R349" s="230">
        <f>Q349*H349</f>
        <v>0.00042999999999999999</v>
      </c>
      <c r="S349" s="230">
        <v>0</v>
      </c>
      <c r="T349" s="231">
        <f>S349*H349</f>
        <v>0</v>
      </c>
      <c r="AR349" s="24" t="s">
        <v>145</v>
      </c>
      <c r="AT349" s="24" t="s">
        <v>140</v>
      </c>
      <c r="AU349" s="24" t="s">
        <v>23</v>
      </c>
      <c r="AY349" s="24" t="s">
        <v>138</v>
      </c>
      <c r="BE349" s="232">
        <f>IF(N349="základní",J349,0)</f>
        <v>0</v>
      </c>
      <c r="BF349" s="232">
        <f>IF(N349="snížená",J349,0)</f>
        <v>0</v>
      </c>
      <c r="BG349" s="232">
        <f>IF(N349="zákl. přenesená",J349,0)</f>
        <v>0</v>
      </c>
      <c r="BH349" s="232">
        <f>IF(N349="sníž. přenesená",J349,0)</f>
        <v>0</v>
      </c>
      <c r="BI349" s="232">
        <f>IF(N349="nulová",J349,0)</f>
        <v>0</v>
      </c>
      <c r="BJ349" s="24" t="s">
        <v>85</v>
      </c>
      <c r="BK349" s="232">
        <f>ROUND(I349*H349,2)</f>
        <v>0</v>
      </c>
      <c r="BL349" s="24" t="s">
        <v>145</v>
      </c>
      <c r="BM349" s="24" t="s">
        <v>760</v>
      </c>
    </row>
    <row r="350" s="11" customFormat="1">
      <c r="B350" s="236"/>
      <c r="C350" s="237"/>
      <c r="D350" s="233" t="s">
        <v>149</v>
      </c>
      <c r="E350" s="238" t="s">
        <v>42</v>
      </c>
      <c r="F350" s="239" t="s">
        <v>85</v>
      </c>
      <c r="G350" s="237"/>
      <c r="H350" s="240">
        <v>1</v>
      </c>
      <c r="I350" s="241"/>
      <c r="J350" s="237"/>
      <c r="K350" s="237"/>
      <c r="L350" s="242"/>
      <c r="M350" s="243"/>
      <c r="N350" s="244"/>
      <c r="O350" s="244"/>
      <c r="P350" s="244"/>
      <c r="Q350" s="244"/>
      <c r="R350" s="244"/>
      <c r="S350" s="244"/>
      <c r="T350" s="245"/>
      <c r="AT350" s="246" t="s">
        <v>149</v>
      </c>
      <c r="AU350" s="246" t="s">
        <v>23</v>
      </c>
      <c r="AV350" s="11" t="s">
        <v>23</v>
      </c>
      <c r="AW350" s="11" t="s">
        <v>40</v>
      </c>
      <c r="AX350" s="11" t="s">
        <v>77</v>
      </c>
      <c r="AY350" s="246" t="s">
        <v>138</v>
      </c>
    </row>
    <row r="351" s="12" customFormat="1">
      <c r="B351" s="247"/>
      <c r="C351" s="248"/>
      <c r="D351" s="233" t="s">
        <v>149</v>
      </c>
      <c r="E351" s="249" t="s">
        <v>42</v>
      </c>
      <c r="F351" s="250" t="s">
        <v>151</v>
      </c>
      <c r="G351" s="248"/>
      <c r="H351" s="251">
        <v>1</v>
      </c>
      <c r="I351" s="252"/>
      <c r="J351" s="248"/>
      <c r="K351" s="248"/>
      <c r="L351" s="253"/>
      <c r="M351" s="254"/>
      <c r="N351" s="255"/>
      <c r="O351" s="255"/>
      <c r="P351" s="255"/>
      <c r="Q351" s="255"/>
      <c r="R351" s="255"/>
      <c r="S351" s="255"/>
      <c r="T351" s="256"/>
      <c r="AT351" s="257" t="s">
        <v>149</v>
      </c>
      <c r="AU351" s="257" t="s">
        <v>23</v>
      </c>
      <c r="AV351" s="12" t="s">
        <v>145</v>
      </c>
      <c r="AW351" s="12" t="s">
        <v>40</v>
      </c>
      <c r="AX351" s="12" t="s">
        <v>85</v>
      </c>
      <c r="AY351" s="257" t="s">
        <v>138</v>
      </c>
    </row>
    <row r="352" s="1" customFormat="1" ht="16.5" customHeight="1">
      <c r="B352" s="46"/>
      <c r="C352" s="221" t="s">
        <v>524</v>
      </c>
      <c r="D352" s="221" t="s">
        <v>140</v>
      </c>
      <c r="E352" s="222" t="s">
        <v>761</v>
      </c>
      <c r="F352" s="223" t="s">
        <v>762</v>
      </c>
      <c r="G352" s="224" t="s">
        <v>182</v>
      </c>
      <c r="H352" s="225">
        <v>10</v>
      </c>
      <c r="I352" s="226"/>
      <c r="J352" s="227">
        <f>ROUND(I352*H352,2)</f>
        <v>0</v>
      </c>
      <c r="K352" s="223" t="s">
        <v>144</v>
      </c>
      <c r="L352" s="72"/>
      <c r="M352" s="228" t="s">
        <v>42</v>
      </c>
      <c r="N352" s="229" t="s">
        <v>48</v>
      </c>
      <c r="O352" s="47"/>
      <c r="P352" s="230">
        <f>O352*H352</f>
        <v>0</v>
      </c>
      <c r="Q352" s="230">
        <v>0.0091800000000000007</v>
      </c>
      <c r="R352" s="230">
        <f>Q352*H352</f>
        <v>0.091800000000000007</v>
      </c>
      <c r="S352" s="230">
        <v>0</v>
      </c>
      <c r="T352" s="231">
        <f>S352*H352</f>
        <v>0</v>
      </c>
      <c r="AR352" s="24" t="s">
        <v>145</v>
      </c>
      <c r="AT352" s="24" t="s">
        <v>140</v>
      </c>
      <c r="AU352" s="24" t="s">
        <v>23</v>
      </c>
      <c r="AY352" s="24" t="s">
        <v>138</v>
      </c>
      <c r="BE352" s="232">
        <f>IF(N352="základní",J352,0)</f>
        <v>0</v>
      </c>
      <c r="BF352" s="232">
        <f>IF(N352="snížená",J352,0)</f>
        <v>0</v>
      </c>
      <c r="BG352" s="232">
        <f>IF(N352="zákl. přenesená",J352,0)</f>
        <v>0</v>
      </c>
      <c r="BH352" s="232">
        <f>IF(N352="sníž. přenesená",J352,0)</f>
        <v>0</v>
      </c>
      <c r="BI352" s="232">
        <f>IF(N352="nulová",J352,0)</f>
        <v>0</v>
      </c>
      <c r="BJ352" s="24" t="s">
        <v>85</v>
      </c>
      <c r="BK352" s="232">
        <f>ROUND(I352*H352,2)</f>
        <v>0</v>
      </c>
      <c r="BL352" s="24" t="s">
        <v>145</v>
      </c>
      <c r="BM352" s="24" t="s">
        <v>763</v>
      </c>
    </row>
    <row r="353" s="1" customFormat="1">
      <c r="B353" s="46"/>
      <c r="C353" s="74"/>
      <c r="D353" s="233" t="s">
        <v>147</v>
      </c>
      <c r="E353" s="74"/>
      <c r="F353" s="234" t="s">
        <v>453</v>
      </c>
      <c r="G353" s="74"/>
      <c r="H353" s="74"/>
      <c r="I353" s="191"/>
      <c r="J353" s="74"/>
      <c r="K353" s="74"/>
      <c r="L353" s="72"/>
      <c r="M353" s="235"/>
      <c r="N353" s="47"/>
      <c r="O353" s="47"/>
      <c r="P353" s="47"/>
      <c r="Q353" s="47"/>
      <c r="R353" s="47"/>
      <c r="S353" s="47"/>
      <c r="T353" s="95"/>
      <c r="AT353" s="24" t="s">
        <v>147</v>
      </c>
      <c r="AU353" s="24" t="s">
        <v>23</v>
      </c>
    </row>
    <row r="354" s="1" customFormat="1" ht="16.5" customHeight="1">
      <c r="B354" s="46"/>
      <c r="C354" s="279" t="s">
        <v>764</v>
      </c>
      <c r="D354" s="279" t="s">
        <v>324</v>
      </c>
      <c r="E354" s="280" t="s">
        <v>765</v>
      </c>
      <c r="F354" s="281" t="s">
        <v>766</v>
      </c>
      <c r="G354" s="282" t="s">
        <v>182</v>
      </c>
      <c r="H354" s="283">
        <v>1</v>
      </c>
      <c r="I354" s="284"/>
      <c r="J354" s="285">
        <f>ROUND(I354*H354,2)</f>
        <v>0</v>
      </c>
      <c r="K354" s="281" t="s">
        <v>144</v>
      </c>
      <c r="L354" s="286"/>
      <c r="M354" s="287" t="s">
        <v>42</v>
      </c>
      <c r="N354" s="288" t="s">
        <v>48</v>
      </c>
      <c r="O354" s="47"/>
      <c r="P354" s="230">
        <f>O354*H354</f>
        <v>0</v>
      </c>
      <c r="Q354" s="230">
        <v>0.254</v>
      </c>
      <c r="R354" s="230">
        <f>Q354*H354</f>
        <v>0.254</v>
      </c>
      <c r="S354" s="230">
        <v>0</v>
      </c>
      <c r="T354" s="231">
        <f>S354*H354</f>
        <v>0</v>
      </c>
      <c r="AR354" s="24" t="s">
        <v>185</v>
      </c>
      <c r="AT354" s="24" t="s">
        <v>324</v>
      </c>
      <c r="AU354" s="24" t="s">
        <v>23</v>
      </c>
      <c r="AY354" s="24" t="s">
        <v>138</v>
      </c>
      <c r="BE354" s="232">
        <f>IF(N354="základní",J354,0)</f>
        <v>0</v>
      </c>
      <c r="BF354" s="232">
        <f>IF(N354="snížená",J354,0)</f>
        <v>0</v>
      </c>
      <c r="BG354" s="232">
        <f>IF(N354="zákl. přenesená",J354,0)</f>
        <v>0</v>
      </c>
      <c r="BH354" s="232">
        <f>IF(N354="sníž. přenesená",J354,0)</f>
        <v>0</v>
      </c>
      <c r="BI354" s="232">
        <f>IF(N354="nulová",J354,0)</f>
        <v>0</v>
      </c>
      <c r="BJ354" s="24" t="s">
        <v>85</v>
      </c>
      <c r="BK354" s="232">
        <f>ROUND(I354*H354,2)</f>
        <v>0</v>
      </c>
      <c r="BL354" s="24" t="s">
        <v>145</v>
      </c>
      <c r="BM354" s="24" t="s">
        <v>767</v>
      </c>
    </row>
    <row r="355" s="1" customFormat="1" ht="16.5" customHeight="1">
      <c r="B355" s="46"/>
      <c r="C355" s="279" t="s">
        <v>768</v>
      </c>
      <c r="D355" s="279" t="s">
        <v>324</v>
      </c>
      <c r="E355" s="280" t="s">
        <v>769</v>
      </c>
      <c r="F355" s="281" t="s">
        <v>770</v>
      </c>
      <c r="G355" s="282" t="s">
        <v>182</v>
      </c>
      <c r="H355" s="283">
        <v>2</v>
      </c>
      <c r="I355" s="284"/>
      <c r="J355" s="285">
        <f>ROUND(I355*H355,2)</f>
        <v>0</v>
      </c>
      <c r="K355" s="281" t="s">
        <v>144</v>
      </c>
      <c r="L355" s="286"/>
      <c r="M355" s="287" t="s">
        <v>42</v>
      </c>
      <c r="N355" s="288" t="s">
        <v>48</v>
      </c>
      <c r="O355" s="47"/>
      <c r="P355" s="230">
        <f>O355*H355</f>
        <v>0</v>
      </c>
      <c r="Q355" s="230">
        <v>0.50600000000000001</v>
      </c>
      <c r="R355" s="230">
        <f>Q355*H355</f>
        <v>1.012</v>
      </c>
      <c r="S355" s="230">
        <v>0</v>
      </c>
      <c r="T355" s="231">
        <f>S355*H355</f>
        <v>0</v>
      </c>
      <c r="AR355" s="24" t="s">
        <v>185</v>
      </c>
      <c r="AT355" s="24" t="s">
        <v>324</v>
      </c>
      <c r="AU355" s="24" t="s">
        <v>23</v>
      </c>
      <c r="AY355" s="24" t="s">
        <v>138</v>
      </c>
      <c r="BE355" s="232">
        <f>IF(N355="základní",J355,0)</f>
        <v>0</v>
      </c>
      <c r="BF355" s="232">
        <f>IF(N355="snížená",J355,0)</f>
        <v>0</v>
      </c>
      <c r="BG355" s="232">
        <f>IF(N355="zákl. přenesená",J355,0)</f>
        <v>0</v>
      </c>
      <c r="BH355" s="232">
        <f>IF(N355="sníž. přenesená",J355,0)</f>
        <v>0</v>
      </c>
      <c r="BI355" s="232">
        <f>IF(N355="nulová",J355,0)</f>
        <v>0</v>
      </c>
      <c r="BJ355" s="24" t="s">
        <v>85</v>
      </c>
      <c r="BK355" s="232">
        <f>ROUND(I355*H355,2)</f>
        <v>0</v>
      </c>
      <c r="BL355" s="24" t="s">
        <v>145</v>
      </c>
      <c r="BM355" s="24" t="s">
        <v>771</v>
      </c>
    </row>
    <row r="356" s="1" customFormat="1" ht="16.5" customHeight="1">
      <c r="B356" s="46"/>
      <c r="C356" s="279" t="s">
        <v>772</v>
      </c>
      <c r="D356" s="279" t="s">
        <v>324</v>
      </c>
      <c r="E356" s="280" t="s">
        <v>773</v>
      </c>
      <c r="F356" s="281" t="s">
        <v>774</v>
      </c>
      <c r="G356" s="282" t="s">
        <v>182</v>
      </c>
      <c r="H356" s="283">
        <v>7</v>
      </c>
      <c r="I356" s="284"/>
      <c r="J356" s="285">
        <f>ROUND(I356*H356,2)</f>
        <v>0</v>
      </c>
      <c r="K356" s="281" t="s">
        <v>144</v>
      </c>
      <c r="L356" s="286"/>
      <c r="M356" s="287" t="s">
        <v>42</v>
      </c>
      <c r="N356" s="288" t="s">
        <v>48</v>
      </c>
      <c r="O356" s="47"/>
      <c r="P356" s="230">
        <f>O356*H356</f>
        <v>0</v>
      </c>
      <c r="Q356" s="230">
        <v>1.0129999999999999</v>
      </c>
      <c r="R356" s="230">
        <f>Q356*H356</f>
        <v>7.0909999999999993</v>
      </c>
      <c r="S356" s="230">
        <v>0</v>
      </c>
      <c r="T356" s="231">
        <f>S356*H356</f>
        <v>0</v>
      </c>
      <c r="AR356" s="24" t="s">
        <v>185</v>
      </c>
      <c r="AT356" s="24" t="s">
        <v>324</v>
      </c>
      <c r="AU356" s="24" t="s">
        <v>23</v>
      </c>
      <c r="AY356" s="24" t="s">
        <v>138</v>
      </c>
      <c r="BE356" s="232">
        <f>IF(N356="základní",J356,0)</f>
        <v>0</v>
      </c>
      <c r="BF356" s="232">
        <f>IF(N356="snížená",J356,0)</f>
        <v>0</v>
      </c>
      <c r="BG356" s="232">
        <f>IF(N356="zákl. přenesená",J356,0)</f>
        <v>0</v>
      </c>
      <c r="BH356" s="232">
        <f>IF(N356="sníž. přenesená",J356,0)</f>
        <v>0</v>
      </c>
      <c r="BI356" s="232">
        <f>IF(N356="nulová",J356,0)</f>
        <v>0</v>
      </c>
      <c r="BJ356" s="24" t="s">
        <v>85</v>
      </c>
      <c r="BK356" s="232">
        <f>ROUND(I356*H356,2)</f>
        <v>0</v>
      </c>
      <c r="BL356" s="24" t="s">
        <v>145</v>
      </c>
      <c r="BM356" s="24" t="s">
        <v>775</v>
      </c>
    </row>
    <row r="357" s="1" customFormat="1" ht="16.5" customHeight="1">
      <c r="B357" s="46"/>
      <c r="C357" s="279" t="s">
        <v>776</v>
      </c>
      <c r="D357" s="279" t="s">
        <v>324</v>
      </c>
      <c r="E357" s="280" t="s">
        <v>472</v>
      </c>
      <c r="F357" s="281" t="s">
        <v>473</v>
      </c>
      <c r="G357" s="282" t="s">
        <v>182</v>
      </c>
      <c r="H357" s="283">
        <v>20</v>
      </c>
      <c r="I357" s="284"/>
      <c r="J357" s="285">
        <f>ROUND(I357*H357,2)</f>
        <v>0</v>
      </c>
      <c r="K357" s="281" t="s">
        <v>144</v>
      </c>
      <c r="L357" s="286"/>
      <c r="M357" s="287" t="s">
        <v>42</v>
      </c>
      <c r="N357" s="288" t="s">
        <v>48</v>
      </c>
      <c r="O357" s="47"/>
      <c r="P357" s="230">
        <f>O357*H357</f>
        <v>0</v>
      </c>
      <c r="Q357" s="230">
        <v>0.002</v>
      </c>
      <c r="R357" s="230">
        <f>Q357*H357</f>
        <v>0.040000000000000001</v>
      </c>
      <c r="S357" s="230">
        <v>0</v>
      </c>
      <c r="T357" s="231">
        <f>S357*H357</f>
        <v>0</v>
      </c>
      <c r="AR357" s="24" t="s">
        <v>185</v>
      </c>
      <c r="AT357" s="24" t="s">
        <v>324</v>
      </c>
      <c r="AU357" s="24" t="s">
        <v>23</v>
      </c>
      <c r="AY357" s="24" t="s">
        <v>138</v>
      </c>
      <c r="BE357" s="232">
        <f>IF(N357="základní",J357,0)</f>
        <v>0</v>
      </c>
      <c r="BF357" s="232">
        <f>IF(N357="snížená",J357,0)</f>
        <v>0</v>
      </c>
      <c r="BG357" s="232">
        <f>IF(N357="zákl. přenesená",J357,0)</f>
        <v>0</v>
      </c>
      <c r="BH357" s="232">
        <f>IF(N357="sníž. přenesená",J357,0)</f>
        <v>0</v>
      </c>
      <c r="BI357" s="232">
        <f>IF(N357="nulová",J357,0)</f>
        <v>0</v>
      </c>
      <c r="BJ357" s="24" t="s">
        <v>85</v>
      </c>
      <c r="BK357" s="232">
        <f>ROUND(I357*H357,2)</f>
        <v>0</v>
      </c>
      <c r="BL357" s="24" t="s">
        <v>145</v>
      </c>
      <c r="BM357" s="24" t="s">
        <v>777</v>
      </c>
    </row>
    <row r="358" s="1" customFormat="1" ht="16.5" customHeight="1">
      <c r="B358" s="46"/>
      <c r="C358" s="221" t="s">
        <v>778</v>
      </c>
      <c r="D358" s="221" t="s">
        <v>140</v>
      </c>
      <c r="E358" s="222" t="s">
        <v>450</v>
      </c>
      <c r="F358" s="223" t="s">
        <v>451</v>
      </c>
      <c r="G358" s="224" t="s">
        <v>182</v>
      </c>
      <c r="H358" s="225">
        <v>3</v>
      </c>
      <c r="I358" s="226"/>
      <c r="J358" s="227">
        <f>ROUND(I358*H358,2)</f>
        <v>0</v>
      </c>
      <c r="K358" s="223" t="s">
        <v>144</v>
      </c>
      <c r="L358" s="72"/>
      <c r="M358" s="228" t="s">
        <v>42</v>
      </c>
      <c r="N358" s="229" t="s">
        <v>48</v>
      </c>
      <c r="O358" s="47"/>
      <c r="P358" s="230">
        <f>O358*H358</f>
        <v>0</v>
      </c>
      <c r="Q358" s="230">
        <v>0.011469999999999999</v>
      </c>
      <c r="R358" s="230">
        <f>Q358*H358</f>
        <v>0.034409999999999996</v>
      </c>
      <c r="S358" s="230">
        <v>0</v>
      </c>
      <c r="T358" s="231">
        <f>S358*H358</f>
        <v>0</v>
      </c>
      <c r="AR358" s="24" t="s">
        <v>145</v>
      </c>
      <c r="AT358" s="24" t="s">
        <v>140</v>
      </c>
      <c r="AU358" s="24" t="s">
        <v>23</v>
      </c>
      <c r="AY358" s="24" t="s">
        <v>138</v>
      </c>
      <c r="BE358" s="232">
        <f>IF(N358="základní",J358,0)</f>
        <v>0</v>
      </c>
      <c r="BF358" s="232">
        <f>IF(N358="snížená",J358,0)</f>
        <v>0</v>
      </c>
      <c r="BG358" s="232">
        <f>IF(N358="zákl. přenesená",J358,0)</f>
        <v>0</v>
      </c>
      <c r="BH358" s="232">
        <f>IF(N358="sníž. přenesená",J358,0)</f>
        <v>0</v>
      </c>
      <c r="BI358" s="232">
        <f>IF(N358="nulová",J358,0)</f>
        <v>0</v>
      </c>
      <c r="BJ358" s="24" t="s">
        <v>85</v>
      </c>
      <c r="BK358" s="232">
        <f>ROUND(I358*H358,2)</f>
        <v>0</v>
      </c>
      <c r="BL358" s="24" t="s">
        <v>145</v>
      </c>
      <c r="BM358" s="24" t="s">
        <v>779</v>
      </c>
    </row>
    <row r="359" s="1" customFormat="1">
      <c r="B359" s="46"/>
      <c r="C359" s="74"/>
      <c r="D359" s="233" t="s">
        <v>147</v>
      </c>
      <c r="E359" s="74"/>
      <c r="F359" s="234" t="s">
        <v>453</v>
      </c>
      <c r="G359" s="74"/>
      <c r="H359" s="74"/>
      <c r="I359" s="191"/>
      <c r="J359" s="74"/>
      <c r="K359" s="74"/>
      <c r="L359" s="72"/>
      <c r="M359" s="235"/>
      <c r="N359" s="47"/>
      <c r="O359" s="47"/>
      <c r="P359" s="47"/>
      <c r="Q359" s="47"/>
      <c r="R359" s="47"/>
      <c r="S359" s="47"/>
      <c r="T359" s="95"/>
      <c r="AT359" s="24" t="s">
        <v>147</v>
      </c>
      <c r="AU359" s="24" t="s">
        <v>23</v>
      </c>
    </row>
    <row r="360" s="1" customFormat="1" ht="16.5" customHeight="1">
      <c r="B360" s="46"/>
      <c r="C360" s="279" t="s">
        <v>780</v>
      </c>
      <c r="D360" s="279" t="s">
        <v>324</v>
      </c>
      <c r="E360" s="280" t="s">
        <v>460</v>
      </c>
      <c r="F360" s="281" t="s">
        <v>461</v>
      </c>
      <c r="G360" s="282" t="s">
        <v>182</v>
      </c>
      <c r="H360" s="283">
        <v>3</v>
      </c>
      <c r="I360" s="284"/>
      <c r="J360" s="285">
        <f>ROUND(I360*H360,2)</f>
        <v>0</v>
      </c>
      <c r="K360" s="281" t="s">
        <v>144</v>
      </c>
      <c r="L360" s="286"/>
      <c r="M360" s="287" t="s">
        <v>42</v>
      </c>
      <c r="N360" s="288" t="s">
        <v>48</v>
      </c>
      <c r="O360" s="47"/>
      <c r="P360" s="230">
        <f>O360*H360</f>
        <v>0</v>
      </c>
      <c r="Q360" s="230">
        <v>0.58499999999999996</v>
      </c>
      <c r="R360" s="230">
        <f>Q360*H360</f>
        <v>1.7549999999999999</v>
      </c>
      <c r="S360" s="230">
        <v>0</v>
      </c>
      <c r="T360" s="231">
        <f>S360*H360</f>
        <v>0</v>
      </c>
      <c r="AR360" s="24" t="s">
        <v>185</v>
      </c>
      <c r="AT360" s="24" t="s">
        <v>324</v>
      </c>
      <c r="AU360" s="24" t="s">
        <v>23</v>
      </c>
      <c r="AY360" s="24" t="s">
        <v>138</v>
      </c>
      <c r="BE360" s="232">
        <f>IF(N360="základní",J360,0)</f>
        <v>0</v>
      </c>
      <c r="BF360" s="232">
        <f>IF(N360="snížená",J360,0)</f>
        <v>0</v>
      </c>
      <c r="BG360" s="232">
        <f>IF(N360="zákl. přenesená",J360,0)</f>
        <v>0</v>
      </c>
      <c r="BH360" s="232">
        <f>IF(N360="sníž. přenesená",J360,0)</f>
        <v>0</v>
      </c>
      <c r="BI360" s="232">
        <f>IF(N360="nulová",J360,0)</f>
        <v>0</v>
      </c>
      <c r="BJ360" s="24" t="s">
        <v>85</v>
      </c>
      <c r="BK360" s="232">
        <f>ROUND(I360*H360,2)</f>
        <v>0</v>
      </c>
      <c r="BL360" s="24" t="s">
        <v>145</v>
      </c>
      <c r="BM360" s="24" t="s">
        <v>781</v>
      </c>
    </row>
    <row r="361" s="1" customFormat="1" ht="16.5" customHeight="1">
      <c r="B361" s="46"/>
      <c r="C361" s="221" t="s">
        <v>782</v>
      </c>
      <c r="D361" s="221" t="s">
        <v>140</v>
      </c>
      <c r="E361" s="222" t="s">
        <v>464</v>
      </c>
      <c r="F361" s="223" t="s">
        <v>465</v>
      </c>
      <c r="G361" s="224" t="s">
        <v>182</v>
      </c>
      <c r="H361" s="225">
        <v>5</v>
      </c>
      <c r="I361" s="226"/>
      <c r="J361" s="227">
        <f>ROUND(I361*H361,2)</f>
        <v>0</v>
      </c>
      <c r="K361" s="223" t="s">
        <v>144</v>
      </c>
      <c r="L361" s="72"/>
      <c r="M361" s="228" t="s">
        <v>42</v>
      </c>
      <c r="N361" s="229" t="s">
        <v>48</v>
      </c>
      <c r="O361" s="47"/>
      <c r="P361" s="230">
        <f>O361*H361</f>
        <v>0</v>
      </c>
      <c r="Q361" s="230">
        <v>0.027529999999999999</v>
      </c>
      <c r="R361" s="230">
        <f>Q361*H361</f>
        <v>0.13765</v>
      </c>
      <c r="S361" s="230">
        <v>0</v>
      </c>
      <c r="T361" s="231">
        <f>S361*H361</f>
        <v>0</v>
      </c>
      <c r="AR361" s="24" t="s">
        <v>145</v>
      </c>
      <c r="AT361" s="24" t="s">
        <v>140</v>
      </c>
      <c r="AU361" s="24" t="s">
        <v>23</v>
      </c>
      <c r="AY361" s="24" t="s">
        <v>138</v>
      </c>
      <c r="BE361" s="232">
        <f>IF(N361="základní",J361,0)</f>
        <v>0</v>
      </c>
      <c r="BF361" s="232">
        <f>IF(N361="snížená",J361,0)</f>
        <v>0</v>
      </c>
      <c r="BG361" s="232">
        <f>IF(N361="zákl. přenesená",J361,0)</f>
        <v>0</v>
      </c>
      <c r="BH361" s="232">
        <f>IF(N361="sníž. přenesená",J361,0)</f>
        <v>0</v>
      </c>
      <c r="BI361" s="232">
        <f>IF(N361="nulová",J361,0)</f>
        <v>0</v>
      </c>
      <c r="BJ361" s="24" t="s">
        <v>85</v>
      </c>
      <c r="BK361" s="232">
        <f>ROUND(I361*H361,2)</f>
        <v>0</v>
      </c>
      <c r="BL361" s="24" t="s">
        <v>145</v>
      </c>
      <c r="BM361" s="24" t="s">
        <v>783</v>
      </c>
    </row>
    <row r="362" s="1" customFormat="1">
      <c r="B362" s="46"/>
      <c r="C362" s="74"/>
      <c r="D362" s="233" t="s">
        <v>147</v>
      </c>
      <c r="E362" s="74"/>
      <c r="F362" s="234" t="s">
        <v>453</v>
      </c>
      <c r="G362" s="74"/>
      <c r="H362" s="74"/>
      <c r="I362" s="191"/>
      <c r="J362" s="74"/>
      <c r="K362" s="74"/>
      <c r="L362" s="72"/>
      <c r="M362" s="235"/>
      <c r="N362" s="47"/>
      <c r="O362" s="47"/>
      <c r="P362" s="47"/>
      <c r="Q362" s="47"/>
      <c r="R362" s="47"/>
      <c r="S362" s="47"/>
      <c r="T362" s="95"/>
      <c r="AT362" s="24" t="s">
        <v>147</v>
      </c>
      <c r="AU362" s="24" t="s">
        <v>23</v>
      </c>
    </row>
    <row r="363" s="11" customFormat="1">
      <c r="B363" s="236"/>
      <c r="C363" s="237"/>
      <c r="D363" s="233" t="s">
        <v>149</v>
      </c>
      <c r="E363" s="238" t="s">
        <v>42</v>
      </c>
      <c r="F363" s="239" t="s">
        <v>784</v>
      </c>
      <c r="G363" s="237"/>
      <c r="H363" s="240">
        <v>5</v>
      </c>
      <c r="I363" s="241"/>
      <c r="J363" s="237"/>
      <c r="K363" s="237"/>
      <c r="L363" s="242"/>
      <c r="M363" s="243"/>
      <c r="N363" s="244"/>
      <c r="O363" s="244"/>
      <c r="P363" s="244"/>
      <c r="Q363" s="244"/>
      <c r="R363" s="244"/>
      <c r="S363" s="244"/>
      <c r="T363" s="245"/>
      <c r="AT363" s="246" t="s">
        <v>149</v>
      </c>
      <c r="AU363" s="246" t="s">
        <v>23</v>
      </c>
      <c r="AV363" s="11" t="s">
        <v>23</v>
      </c>
      <c r="AW363" s="11" t="s">
        <v>40</v>
      </c>
      <c r="AX363" s="11" t="s">
        <v>77</v>
      </c>
      <c r="AY363" s="246" t="s">
        <v>138</v>
      </c>
    </row>
    <row r="364" s="12" customFormat="1">
      <c r="B364" s="247"/>
      <c r="C364" s="248"/>
      <c r="D364" s="233" t="s">
        <v>149</v>
      </c>
      <c r="E364" s="249" t="s">
        <v>42</v>
      </c>
      <c r="F364" s="250" t="s">
        <v>151</v>
      </c>
      <c r="G364" s="248"/>
      <c r="H364" s="251">
        <v>5</v>
      </c>
      <c r="I364" s="252"/>
      <c r="J364" s="248"/>
      <c r="K364" s="248"/>
      <c r="L364" s="253"/>
      <c r="M364" s="254"/>
      <c r="N364" s="255"/>
      <c r="O364" s="255"/>
      <c r="P364" s="255"/>
      <c r="Q364" s="255"/>
      <c r="R364" s="255"/>
      <c r="S364" s="255"/>
      <c r="T364" s="256"/>
      <c r="AT364" s="257" t="s">
        <v>149</v>
      </c>
      <c r="AU364" s="257" t="s">
        <v>23</v>
      </c>
      <c r="AV364" s="12" t="s">
        <v>145</v>
      </c>
      <c r="AW364" s="12" t="s">
        <v>40</v>
      </c>
      <c r="AX364" s="12" t="s">
        <v>85</v>
      </c>
      <c r="AY364" s="257" t="s">
        <v>138</v>
      </c>
    </row>
    <row r="365" s="1" customFormat="1" ht="25.5" customHeight="1">
      <c r="B365" s="46"/>
      <c r="C365" s="279" t="s">
        <v>785</v>
      </c>
      <c r="D365" s="279" t="s">
        <v>324</v>
      </c>
      <c r="E365" s="280" t="s">
        <v>786</v>
      </c>
      <c r="F365" s="281" t="s">
        <v>787</v>
      </c>
      <c r="G365" s="282" t="s">
        <v>403</v>
      </c>
      <c r="H365" s="283">
        <v>4</v>
      </c>
      <c r="I365" s="284"/>
      <c r="J365" s="285">
        <f>ROUND(I365*H365,2)</f>
        <v>0</v>
      </c>
      <c r="K365" s="281" t="s">
        <v>42</v>
      </c>
      <c r="L365" s="286"/>
      <c r="M365" s="287" t="s">
        <v>42</v>
      </c>
      <c r="N365" s="288" t="s">
        <v>48</v>
      </c>
      <c r="O365" s="47"/>
      <c r="P365" s="230">
        <f>O365*H365</f>
        <v>0</v>
      </c>
      <c r="Q365" s="230">
        <v>1.1599999999999999</v>
      </c>
      <c r="R365" s="230">
        <f>Q365*H365</f>
        <v>4.6399999999999997</v>
      </c>
      <c r="S365" s="230">
        <v>0</v>
      </c>
      <c r="T365" s="231">
        <f>S365*H365</f>
        <v>0</v>
      </c>
      <c r="AR365" s="24" t="s">
        <v>185</v>
      </c>
      <c r="AT365" s="24" t="s">
        <v>324</v>
      </c>
      <c r="AU365" s="24" t="s">
        <v>23</v>
      </c>
      <c r="AY365" s="24" t="s">
        <v>138</v>
      </c>
      <c r="BE365" s="232">
        <f>IF(N365="základní",J365,0)</f>
        <v>0</v>
      </c>
      <c r="BF365" s="232">
        <f>IF(N365="snížená",J365,0)</f>
        <v>0</v>
      </c>
      <c r="BG365" s="232">
        <f>IF(N365="zákl. přenesená",J365,0)</f>
        <v>0</v>
      </c>
      <c r="BH365" s="232">
        <f>IF(N365="sníž. přenesená",J365,0)</f>
        <v>0</v>
      </c>
      <c r="BI365" s="232">
        <f>IF(N365="nulová",J365,0)</f>
        <v>0</v>
      </c>
      <c r="BJ365" s="24" t="s">
        <v>85</v>
      </c>
      <c r="BK365" s="232">
        <f>ROUND(I365*H365,2)</f>
        <v>0</v>
      </c>
      <c r="BL365" s="24" t="s">
        <v>145</v>
      </c>
      <c r="BM365" s="24" t="s">
        <v>788</v>
      </c>
    </row>
    <row r="366" s="1" customFormat="1" ht="25.5" customHeight="1">
      <c r="B366" s="46"/>
      <c r="C366" s="279" t="s">
        <v>789</v>
      </c>
      <c r="D366" s="279" t="s">
        <v>324</v>
      </c>
      <c r="E366" s="280" t="s">
        <v>790</v>
      </c>
      <c r="F366" s="281" t="s">
        <v>791</v>
      </c>
      <c r="G366" s="282" t="s">
        <v>403</v>
      </c>
      <c r="H366" s="283">
        <v>1</v>
      </c>
      <c r="I366" s="284"/>
      <c r="J366" s="285">
        <f>ROUND(I366*H366,2)</f>
        <v>0</v>
      </c>
      <c r="K366" s="281" t="s">
        <v>42</v>
      </c>
      <c r="L366" s="286"/>
      <c r="M366" s="287" t="s">
        <v>42</v>
      </c>
      <c r="N366" s="288" t="s">
        <v>48</v>
      </c>
      <c r="O366" s="47"/>
      <c r="P366" s="230">
        <f>O366*H366</f>
        <v>0</v>
      </c>
      <c r="Q366" s="230">
        <v>1.3700000000000001</v>
      </c>
      <c r="R366" s="230">
        <f>Q366*H366</f>
        <v>1.3700000000000001</v>
      </c>
      <c r="S366" s="230">
        <v>0</v>
      </c>
      <c r="T366" s="231">
        <f>S366*H366</f>
        <v>0</v>
      </c>
      <c r="AR366" s="24" t="s">
        <v>185</v>
      </c>
      <c r="AT366" s="24" t="s">
        <v>324</v>
      </c>
      <c r="AU366" s="24" t="s">
        <v>23</v>
      </c>
      <c r="AY366" s="24" t="s">
        <v>138</v>
      </c>
      <c r="BE366" s="232">
        <f>IF(N366="základní",J366,0)</f>
        <v>0</v>
      </c>
      <c r="BF366" s="232">
        <f>IF(N366="snížená",J366,0)</f>
        <v>0</v>
      </c>
      <c r="BG366" s="232">
        <f>IF(N366="zákl. přenesená",J366,0)</f>
        <v>0</v>
      </c>
      <c r="BH366" s="232">
        <f>IF(N366="sníž. přenesená",J366,0)</f>
        <v>0</v>
      </c>
      <c r="BI366" s="232">
        <f>IF(N366="nulová",J366,0)</f>
        <v>0</v>
      </c>
      <c r="BJ366" s="24" t="s">
        <v>85</v>
      </c>
      <c r="BK366" s="232">
        <f>ROUND(I366*H366,2)</f>
        <v>0</v>
      </c>
      <c r="BL366" s="24" t="s">
        <v>145</v>
      </c>
      <c r="BM366" s="24" t="s">
        <v>792</v>
      </c>
    </row>
    <row r="367" s="1" customFormat="1" ht="38.25" customHeight="1">
      <c r="B367" s="46"/>
      <c r="C367" s="221" t="s">
        <v>793</v>
      </c>
      <c r="D367" s="221" t="s">
        <v>140</v>
      </c>
      <c r="E367" s="222" t="s">
        <v>794</v>
      </c>
      <c r="F367" s="223" t="s">
        <v>795</v>
      </c>
      <c r="G367" s="224" t="s">
        <v>182</v>
      </c>
      <c r="H367" s="225">
        <v>2</v>
      </c>
      <c r="I367" s="226"/>
      <c r="J367" s="227">
        <f>ROUND(I367*H367,2)</f>
        <v>0</v>
      </c>
      <c r="K367" s="223" t="s">
        <v>144</v>
      </c>
      <c r="L367" s="72"/>
      <c r="M367" s="228" t="s">
        <v>42</v>
      </c>
      <c r="N367" s="229" t="s">
        <v>48</v>
      </c>
      <c r="O367" s="47"/>
      <c r="P367" s="230">
        <f>O367*H367</f>
        <v>0</v>
      </c>
      <c r="Q367" s="230">
        <v>4.6703400000000004</v>
      </c>
      <c r="R367" s="230">
        <f>Q367*H367</f>
        <v>9.3406800000000008</v>
      </c>
      <c r="S367" s="230">
        <v>0</v>
      </c>
      <c r="T367" s="231">
        <f>S367*H367</f>
        <v>0</v>
      </c>
      <c r="AR367" s="24" t="s">
        <v>145</v>
      </c>
      <c r="AT367" s="24" t="s">
        <v>140</v>
      </c>
      <c r="AU367" s="24" t="s">
        <v>23</v>
      </c>
      <c r="AY367" s="24" t="s">
        <v>138</v>
      </c>
      <c r="BE367" s="232">
        <f>IF(N367="základní",J367,0)</f>
        <v>0</v>
      </c>
      <c r="BF367" s="232">
        <f>IF(N367="snížená",J367,0)</f>
        <v>0</v>
      </c>
      <c r="BG367" s="232">
        <f>IF(N367="zákl. přenesená",J367,0)</f>
        <v>0</v>
      </c>
      <c r="BH367" s="232">
        <f>IF(N367="sníž. přenesená",J367,0)</f>
        <v>0</v>
      </c>
      <c r="BI367" s="232">
        <f>IF(N367="nulová",J367,0)</f>
        <v>0</v>
      </c>
      <c r="BJ367" s="24" t="s">
        <v>85</v>
      </c>
      <c r="BK367" s="232">
        <f>ROUND(I367*H367,2)</f>
        <v>0</v>
      </c>
      <c r="BL367" s="24" t="s">
        <v>145</v>
      </c>
      <c r="BM367" s="24" t="s">
        <v>796</v>
      </c>
    </row>
    <row r="368" s="1" customFormat="1">
      <c r="B368" s="46"/>
      <c r="C368" s="74"/>
      <c r="D368" s="233" t="s">
        <v>147</v>
      </c>
      <c r="E368" s="74"/>
      <c r="F368" s="234" t="s">
        <v>797</v>
      </c>
      <c r="G368" s="74"/>
      <c r="H368" s="74"/>
      <c r="I368" s="191"/>
      <c r="J368" s="74"/>
      <c r="K368" s="74"/>
      <c r="L368" s="72"/>
      <c r="M368" s="235"/>
      <c r="N368" s="47"/>
      <c r="O368" s="47"/>
      <c r="P368" s="47"/>
      <c r="Q368" s="47"/>
      <c r="R368" s="47"/>
      <c r="S368" s="47"/>
      <c r="T368" s="95"/>
      <c r="AT368" s="24" t="s">
        <v>147</v>
      </c>
      <c r="AU368" s="24" t="s">
        <v>23</v>
      </c>
    </row>
    <row r="369" s="1" customFormat="1" ht="25.5" customHeight="1">
      <c r="B369" s="46"/>
      <c r="C369" s="279" t="s">
        <v>798</v>
      </c>
      <c r="D369" s="279" t="s">
        <v>324</v>
      </c>
      <c r="E369" s="280" t="s">
        <v>799</v>
      </c>
      <c r="F369" s="281" t="s">
        <v>800</v>
      </c>
      <c r="G369" s="282" t="s">
        <v>403</v>
      </c>
      <c r="H369" s="283">
        <v>1</v>
      </c>
      <c r="I369" s="284"/>
      <c r="J369" s="285">
        <f>ROUND(I369*H369,2)</f>
        <v>0</v>
      </c>
      <c r="K369" s="281" t="s">
        <v>42</v>
      </c>
      <c r="L369" s="286"/>
      <c r="M369" s="287" t="s">
        <v>42</v>
      </c>
      <c r="N369" s="288" t="s">
        <v>48</v>
      </c>
      <c r="O369" s="47"/>
      <c r="P369" s="230">
        <f>O369*H369</f>
        <v>0</v>
      </c>
      <c r="Q369" s="230">
        <v>1.1599999999999999</v>
      </c>
      <c r="R369" s="230">
        <f>Q369*H369</f>
        <v>1.1599999999999999</v>
      </c>
      <c r="S369" s="230">
        <v>0</v>
      </c>
      <c r="T369" s="231">
        <f>S369*H369</f>
        <v>0</v>
      </c>
      <c r="AR369" s="24" t="s">
        <v>185</v>
      </c>
      <c r="AT369" s="24" t="s">
        <v>324</v>
      </c>
      <c r="AU369" s="24" t="s">
        <v>23</v>
      </c>
      <c r="AY369" s="24" t="s">
        <v>138</v>
      </c>
      <c r="BE369" s="232">
        <f>IF(N369="základní",J369,0)</f>
        <v>0</v>
      </c>
      <c r="BF369" s="232">
        <f>IF(N369="snížená",J369,0)</f>
        <v>0</v>
      </c>
      <c r="BG369" s="232">
        <f>IF(N369="zákl. přenesená",J369,0)</f>
        <v>0</v>
      </c>
      <c r="BH369" s="232">
        <f>IF(N369="sníž. přenesená",J369,0)</f>
        <v>0</v>
      </c>
      <c r="BI369" s="232">
        <f>IF(N369="nulová",J369,0)</f>
        <v>0</v>
      </c>
      <c r="BJ369" s="24" t="s">
        <v>85</v>
      </c>
      <c r="BK369" s="232">
        <f>ROUND(I369*H369,2)</f>
        <v>0</v>
      </c>
      <c r="BL369" s="24" t="s">
        <v>145</v>
      </c>
      <c r="BM369" s="24" t="s">
        <v>801</v>
      </c>
    </row>
    <row r="370" s="1" customFormat="1" ht="25.5" customHeight="1">
      <c r="B370" s="46"/>
      <c r="C370" s="279" t="s">
        <v>802</v>
      </c>
      <c r="D370" s="279" t="s">
        <v>324</v>
      </c>
      <c r="E370" s="280" t="s">
        <v>803</v>
      </c>
      <c r="F370" s="281" t="s">
        <v>804</v>
      </c>
      <c r="G370" s="282" t="s">
        <v>403</v>
      </c>
      <c r="H370" s="283">
        <v>1</v>
      </c>
      <c r="I370" s="284"/>
      <c r="J370" s="285">
        <f>ROUND(I370*H370,2)</f>
        <v>0</v>
      </c>
      <c r="K370" s="281" t="s">
        <v>42</v>
      </c>
      <c r="L370" s="286"/>
      <c r="M370" s="287" t="s">
        <v>42</v>
      </c>
      <c r="N370" s="288" t="s">
        <v>48</v>
      </c>
      <c r="O370" s="47"/>
      <c r="P370" s="230">
        <f>O370*H370</f>
        <v>0</v>
      </c>
      <c r="Q370" s="230">
        <v>2.5299999999999998</v>
      </c>
      <c r="R370" s="230">
        <f>Q370*H370</f>
        <v>2.5299999999999998</v>
      </c>
      <c r="S370" s="230">
        <v>0</v>
      </c>
      <c r="T370" s="231">
        <f>S370*H370</f>
        <v>0</v>
      </c>
      <c r="AR370" s="24" t="s">
        <v>185</v>
      </c>
      <c r="AT370" s="24" t="s">
        <v>324</v>
      </c>
      <c r="AU370" s="24" t="s">
        <v>23</v>
      </c>
      <c r="AY370" s="24" t="s">
        <v>138</v>
      </c>
      <c r="BE370" s="232">
        <f>IF(N370="základní",J370,0)</f>
        <v>0</v>
      </c>
      <c r="BF370" s="232">
        <f>IF(N370="snížená",J370,0)</f>
        <v>0</v>
      </c>
      <c r="BG370" s="232">
        <f>IF(N370="zákl. přenesená",J370,0)</f>
        <v>0</v>
      </c>
      <c r="BH370" s="232">
        <f>IF(N370="sníž. přenesená",J370,0)</f>
        <v>0</v>
      </c>
      <c r="BI370" s="232">
        <f>IF(N370="nulová",J370,0)</f>
        <v>0</v>
      </c>
      <c r="BJ370" s="24" t="s">
        <v>85</v>
      </c>
      <c r="BK370" s="232">
        <f>ROUND(I370*H370,2)</f>
        <v>0</v>
      </c>
      <c r="BL370" s="24" t="s">
        <v>145</v>
      </c>
      <c r="BM370" s="24" t="s">
        <v>805</v>
      </c>
    </row>
    <row r="371" s="1" customFormat="1" ht="16.5" customHeight="1">
      <c r="B371" s="46"/>
      <c r="C371" s="279" t="s">
        <v>806</v>
      </c>
      <c r="D371" s="279" t="s">
        <v>324</v>
      </c>
      <c r="E371" s="280" t="s">
        <v>807</v>
      </c>
      <c r="F371" s="281" t="s">
        <v>808</v>
      </c>
      <c r="G371" s="282" t="s">
        <v>182</v>
      </c>
      <c r="H371" s="283">
        <v>1</v>
      </c>
      <c r="I371" s="284"/>
      <c r="J371" s="285">
        <f>ROUND(I371*H371,2)</f>
        <v>0</v>
      </c>
      <c r="K371" s="281" t="s">
        <v>42</v>
      </c>
      <c r="L371" s="286"/>
      <c r="M371" s="287" t="s">
        <v>42</v>
      </c>
      <c r="N371" s="288" t="s">
        <v>48</v>
      </c>
      <c r="O371" s="47"/>
      <c r="P371" s="230">
        <f>O371*H371</f>
        <v>0</v>
      </c>
      <c r="Q371" s="230">
        <v>0.254</v>
      </c>
      <c r="R371" s="230">
        <f>Q371*H371</f>
        <v>0.254</v>
      </c>
      <c r="S371" s="230">
        <v>0</v>
      </c>
      <c r="T371" s="231">
        <f>S371*H371</f>
        <v>0</v>
      </c>
      <c r="AR371" s="24" t="s">
        <v>185</v>
      </c>
      <c r="AT371" s="24" t="s">
        <v>324</v>
      </c>
      <c r="AU371" s="24" t="s">
        <v>23</v>
      </c>
      <c r="AY371" s="24" t="s">
        <v>138</v>
      </c>
      <c r="BE371" s="232">
        <f>IF(N371="základní",J371,0)</f>
        <v>0</v>
      </c>
      <c r="BF371" s="232">
        <f>IF(N371="snížená",J371,0)</f>
        <v>0</v>
      </c>
      <c r="BG371" s="232">
        <f>IF(N371="zákl. přenesená",J371,0)</f>
        <v>0</v>
      </c>
      <c r="BH371" s="232">
        <f>IF(N371="sníž. přenesená",J371,0)</f>
        <v>0</v>
      </c>
      <c r="BI371" s="232">
        <f>IF(N371="nulová",J371,0)</f>
        <v>0</v>
      </c>
      <c r="BJ371" s="24" t="s">
        <v>85</v>
      </c>
      <c r="BK371" s="232">
        <f>ROUND(I371*H371,2)</f>
        <v>0</v>
      </c>
      <c r="BL371" s="24" t="s">
        <v>145</v>
      </c>
      <c r="BM371" s="24" t="s">
        <v>809</v>
      </c>
    </row>
    <row r="372" s="1" customFormat="1" ht="16.5" customHeight="1">
      <c r="B372" s="46"/>
      <c r="C372" s="279" t="s">
        <v>810</v>
      </c>
      <c r="D372" s="279" t="s">
        <v>324</v>
      </c>
      <c r="E372" s="280" t="s">
        <v>811</v>
      </c>
      <c r="F372" s="281" t="s">
        <v>812</v>
      </c>
      <c r="G372" s="282" t="s">
        <v>182</v>
      </c>
      <c r="H372" s="283">
        <v>2</v>
      </c>
      <c r="I372" s="284"/>
      <c r="J372" s="285">
        <f>ROUND(I372*H372,2)</f>
        <v>0</v>
      </c>
      <c r="K372" s="281" t="s">
        <v>42</v>
      </c>
      <c r="L372" s="286"/>
      <c r="M372" s="287" t="s">
        <v>42</v>
      </c>
      <c r="N372" s="288" t="s">
        <v>48</v>
      </c>
      <c r="O372" s="47"/>
      <c r="P372" s="230">
        <f>O372*H372</f>
        <v>0</v>
      </c>
      <c r="Q372" s="230">
        <v>1.0129999999999999</v>
      </c>
      <c r="R372" s="230">
        <f>Q372*H372</f>
        <v>2.0259999999999998</v>
      </c>
      <c r="S372" s="230">
        <v>0</v>
      </c>
      <c r="T372" s="231">
        <f>S372*H372</f>
        <v>0</v>
      </c>
      <c r="AR372" s="24" t="s">
        <v>185</v>
      </c>
      <c r="AT372" s="24" t="s">
        <v>324</v>
      </c>
      <c r="AU372" s="24" t="s">
        <v>23</v>
      </c>
      <c r="AY372" s="24" t="s">
        <v>138</v>
      </c>
      <c r="BE372" s="232">
        <f>IF(N372="základní",J372,0)</f>
        <v>0</v>
      </c>
      <c r="BF372" s="232">
        <f>IF(N372="snížená",J372,0)</f>
        <v>0</v>
      </c>
      <c r="BG372" s="232">
        <f>IF(N372="zákl. přenesená",J372,0)</f>
        <v>0</v>
      </c>
      <c r="BH372" s="232">
        <f>IF(N372="sníž. přenesená",J372,0)</f>
        <v>0</v>
      </c>
      <c r="BI372" s="232">
        <f>IF(N372="nulová",J372,0)</f>
        <v>0</v>
      </c>
      <c r="BJ372" s="24" t="s">
        <v>85</v>
      </c>
      <c r="BK372" s="232">
        <f>ROUND(I372*H372,2)</f>
        <v>0</v>
      </c>
      <c r="BL372" s="24" t="s">
        <v>145</v>
      </c>
      <c r="BM372" s="24" t="s">
        <v>813</v>
      </c>
    </row>
    <row r="373" s="1" customFormat="1" ht="38.25" customHeight="1">
      <c r="B373" s="46"/>
      <c r="C373" s="221" t="s">
        <v>814</v>
      </c>
      <c r="D373" s="221" t="s">
        <v>140</v>
      </c>
      <c r="E373" s="222" t="s">
        <v>815</v>
      </c>
      <c r="F373" s="223" t="s">
        <v>816</v>
      </c>
      <c r="G373" s="224" t="s">
        <v>182</v>
      </c>
      <c r="H373" s="225">
        <v>16</v>
      </c>
      <c r="I373" s="226"/>
      <c r="J373" s="227">
        <f>ROUND(I373*H373,2)</f>
        <v>0</v>
      </c>
      <c r="K373" s="223" t="s">
        <v>144</v>
      </c>
      <c r="L373" s="72"/>
      <c r="M373" s="228" t="s">
        <v>42</v>
      </c>
      <c r="N373" s="229" t="s">
        <v>48</v>
      </c>
      <c r="O373" s="47"/>
      <c r="P373" s="230">
        <f>O373*H373</f>
        <v>0</v>
      </c>
      <c r="Q373" s="230">
        <v>1.0584</v>
      </c>
      <c r="R373" s="230">
        <f>Q373*H373</f>
        <v>16.9344</v>
      </c>
      <c r="S373" s="230">
        <v>0</v>
      </c>
      <c r="T373" s="231">
        <f>S373*H373</f>
        <v>0</v>
      </c>
      <c r="AR373" s="24" t="s">
        <v>145</v>
      </c>
      <c r="AT373" s="24" t="s">
        <v>140</v>
      </c>
      <c r="AU373" s="24" t="s">
        <v>23</v>
      </c>
      <c r="AY373" s="24" t="s">
        <v>138</v>
      </c>
      <c r="BE373" s="232">
        <f>IF(N373="základní",J373,0)</f>
        <v>0</v>
      </c>
      <c r="BF373" s="232">
        <f>IF(N373="snížená",J373,0)</f>
        <v>0</v>
      </c>
      <c r="BG373" s="232">
        <f>IF(N373="zákl. přenesená",J373,0)</f>
        <v>0</v>
      </c>
      <c r="BH373" s="232">
        <f>IF(N373="sníž. přenesená",J373,0)</f>
        <v>0</v>
      </c>
      <c r="BI373" s="232">
        <f>IF(N373="nulová",J373,0)</f>
        <v>0</v>
      </c>
      <c r="BJ373" s="24" t="s">
        <v>85</v>
      </c>
      <c r="BK373" s="232">
        <f>ROUND(I373*H373,2)</f>
        <v>0</v>
      </c>
      <c r="BL373" s="24" t="s">
        <v>145</v>
      </c>
      <c r="BM373" s="24" t="s">
        <v>817</v>
      </c>
    </row>
    <row r="374" s="1" customFormat="1">
      <c r="B374" s="46"/>
      <c r="C374" s="74"/>
      <c r="D374" s="233" t="s">
        <v>147</v>
      </c>
      <c r="E374" s="74"/>
      <c r="F374" s="234" t="s">
        <v>797</v>
      </c>
      <c r="G374" s="74"/>
      <c r="H374" s="74"/>
      <c r="I374" s="191"/>
      <c r="J374" s="74"/>
      <c r="K374" s="74"/>
      <c r="L374" s="72"/>
      <c r="M374" s="235"/>
      <c r="N374" s="47"/>
      <c r="O374" s="47"/>
      <c r="P374" s="47"/>
      <c r="Q374" s="47"/>
      <c r="R374" s="47"/>
      <c r="S374" s="47"/>
      <c r="T374" s="95"/>
      <c r="AT374" s="24" t="s">
        <v>147</v>
      </c>
      <c r="AU374" s="24" t="s">
        <v>23</v>
      </c>
    </row>
    <row r="375" s="1" customFormat="1" ht="25.5" customHeight="1">
      <c r="B375" s="46"/>
      <c r="C375" s="221" t="s">
        <v>818</v>
      </c>
      <c r="D375" s="221" t="s">
        <v>140</v>
      </c>
      <c r="E375" s="222" t="s">
        <v>819</v>
      </c>
      <c r="F375" s="223" t="s">
        <v>820</v>
      </c>
      <c r="G375" s="224" t="s">
        <v>182</v>
      </c>
      <c r="H375" s="225">
        <v>7</v>
      </c>
      <c r="I375" s="226"/>
      <c r="J375" s="227">
        <f>ROUND(I375*H375,2)</f>
        <v>0</v>
      </c>
      <c r="K375" s="223" t="s">
        <v>821</v>
      </c>
      <c r="L375" s="72"/>
      <c r="M375" s="228" t="s">
        <v>42</v>
      </c>
      <c r="N375" s="229" t="s">
        <v>48</v>
      </c>
      <c r="O375" s="47"/>
      <c r="P375" s="230">
        <f>O375*H375</f>
        <v>0</v>
      </c>
      <c r="Q375" s="230">
        <v>0.21734000000000001</v>
      </c>
      <c r="R375" s="230">
        <f>Q375*H375</f>
        <v>1.52138</v>
      </c>
      <c r="S375" s="230">
        <v>0</v>
      </c>
      <c r="T375" s="231">
        <f>S375*H375</f>
        <v>0</v>
      </c>
      <c r="AR375" s="24" t="s">
        <v>145</v>
      </c>
      <c r="AT375" s="24" t="s">
        <v>140</v>
      </c>
      <c r="AU375" s="24" t="s">
        <v>23</v>
      </c>
      <c r="AY375" s="24" t="s">
        <v>138</v>
      </c>
      <c r="BE375" s="232">
        <f>IF(N375="základní",J375,0)</f>
        <v>0</v>
      </c>
      <c r="BF375" s="232">
        <f>IF(N375="snížená",J375,0)</f>
        <v>0</v>
      </c>
      <c r="BG375" s="232">
        <f>IF(N375="zákl. přenesená",J375,0)</f>
        <v>0</v>
      </c>
      <c r="BH375" s="232">
        <f>IF(N375="sníž. přenesená",J375,0)</f>
        <v>0</v>
      </c>
      <c r="BI375" s="232">
        <f>IF(N375="nulová",J375,0)</f>
        <v>0</v>
      </c>
      <c r="BJ375" s="24" t="s">
        <v>85</v>
      </c>
      <c r="BK375" s="232">
        <f>ROUND(I375*H375,2)</f>
        <v>0</v>
      </c>
      <c r="BL375" s="24" t="s">
        <v>145</v>
      </c>
      <c r="BM375" s="24" t="s">
        <v>822</v>
      </c>
    </row>
    <row r="376" s="1" customFormat="1">
      <c r="B376" s="46"/>
      <c r="C376" s="74"/>
      <c r="D376" s="233" t="s">
        <v>147</v>
      </c>
      <c r="E376" s="74"/>
      <c r="F376" s="234" t="s">
        <v>491</v>
      </c>
      <c r="G376" s="74"/>
      <c r="H376" s="74"/>
      <c r="I376" s="191"/>
      <c r="J376" s="74"/>
      <c r="K376" s="74"/>
      <c r="L376" s="72"/>
      <c r="M376" s="235"/>
      <c r="N376" s="47"/>
      <c r="O376" s="47"/>
      <c r="P376" s="47"/>
      <c r="Q376" s="47"/>
      <c r="R376" s="47"/>
      <c r="S376" s="47"/>
      <c r="T376" s="95"/>
      <c r="AT376" s="24" t="s">
        <v>147</v>
      </c>
      <c r="AU376" s="24" t="s">
        <v>23</v>
      </c>
    </row>
    <row r="377" s="1" customFormat="1" ht="25.5" customHeight="1">
      <c r="B377" s="46"/>
      <c r="C377" s="279" t="s">
        <v>823</v>
      </c>
      <c r="D377" s="279" t="s">
        <v>324</v>
      </c>
      <c r="E377" s="280" t="s">
        <v>824</v>
      </c>
      <c r="F377" s="281" t="s">
        <v>825</v>
      </c>
      <c r="G377" s="282" t="s">
        <v>403</v>
      </c>
      <c r="H377" s="283">
        <v>7</v>
      </c>
      <c r="I377" s="284"/>
      <c r="J377" s="285">
        <f>ROUND(I377*H377,2)</f>
        <v>0</v>
      </c>
      <c r="K377" s="281" t="s">
        <v>42</v>
      </c>
      <c r="L377" s="286"/>
      <c r="M377" s="287" t="s">
        <v>42</v>
      </c>
      <c r="N377" s="288" t="s">
        <v>48</v>
      </c>
      <c r="O377" s="47"/>
      <c r="P377" s="230">
        <f>O377*H377</f>
        <v>0</v>
      </c>
      <c r="Q377" s="230">
        <v>0</v>
      </c>
      <c r="R377" s="230">
        <f>Q377*H377</f>
        <v>0</v>
      </c>
      <c r="S377" s="230">
        <v>0</v>
      </c>
      <c r="T377" s="231">
        <f>S377*H377</f>
        <v>0</v>
      </c>
      <c r="AR377" s="24" t="s">
        <v>185</v>
      </c>
      <c r="AT377" s="24" t="s">
        <v>324</v>
      </c>
      <c r="AU377" s="24" t="s">
        <v>23</v>
      </c>
      <c r="AY377" s="24" t="s">
        <v>138</v>
      </c>
      <c r="BE377" s="232">
        <f>IF(N377="základní",J377,0)</f>
        <v>0</v>
      </c>
      <c r="BF377" s="232">
        <f>IF(N377="snížená",J377,0)</f>
        <v>0</v>
      </c>
      <c r="BG377" s="232">
        <f>IF(N377="zákl. přenesená",J377,0)</f>
        <v>0</v>
      </c>
      <c r="BH377" s="232">
        <f>IF(N377="sníž. přenesená",J377,0)</f>
        <v>0</v>
      </c>
      <c r="BI377" s="232">
        <f>IF(N377="nulová",J377,0)</f>
        <v>0</v>
      </c>
      <c r="BJ377" s="24" t="s">
        <v>85</v>
      </c>
      <c r="BK377" s="232">
        <f>ROUND(I377*H377,2)</f>
        <v>0</v>
      </c>
      <c r="BL377" s="24" t="s">
        <v>145</v>
      </c>
      <c r="BM377" s="24" t="s">
        <v>826</v>
      </c>
    </row>
    <row r="378" s="1" customFormat="1" ht="25.5" customHeight="1">
      <c r="B378" s="46"/>
      <c r="C378" s="221" t="s">
        <v>827</v>
      </c>
      <c r="D378" s="221" t="s">
        <v>140</v>
      </c>
      <c r="E378" s="222" t="s">
        <v>828</v>
      </c>
      <c r="F378" s="223" t="s">
        <v>829</v>
      </c>
      <c r="G378" s="224" t="s">
        <v>210</v>
      </c>
      <c r="H378" s="225">
        <v>6.2539999999999996</v>
      </c>
      <c r="I378" s="226"/>
      <c r="J378" s="227">
        <f>ROUND(I378*H378,2)</f>
        <v>0</v>
      </c>
      <c r="K378" s="223" t="s">
        <v>144</v>
      </c>
      <c r="L378" s="72"/>
      <c r="M378" s="228" t="s">
        <v>42</v>
      </c>
      <c r="N378" s="229" t="s">
        <v>48</v>
      </c>
      <c r="O378" s="47"/>
      <c r="P378" s="230">
        <f>O378*H378</f>
        <v>0</v>
      </c>
      <c r="Q378" s="230">
        <v>0</v>
      </c>
      <c r="R378" s="230">
        <f>Q378*H378</f>
        <v>0</v>
      </c>
      <c r="S378" s="230">
        <v>0</v>
      </c>
      <c r="T378" s="231">
        <f>S378*H378</f>
        <v>0</v>
      </c>
      <c r="AR378" s="24" t="s">
        <v>145</v>
      </c>
      <c r="AT378" s="24" t="s">
        <v>140</v>
      </c>
      <c r="AU378" s="24" t="s">
        <v>23</v>
      </c>
      <c r="AY378" s="24" t="s">
        <v>138</v>
      </c>
      <c r="BE378" s="232">
        <f>IF(N378="základní",J378,0)</f>
        <v>0</v>
      </c>
      <c r="BF378" s="232">
        <f>IF(N378="snížená",J378,0)</f>
        <v>0</v>
      </c>
      <c r="BG378" s="232">
        <f>IF(N378="zákl. přenesená",J378,0)</f>
        <v>0</v>
      </c>
      <c r="BH378" s="232">
        <f>IF(N378="sníž. přenesená",J378,0)</f>
        <v>0</v>
      </c>
      <c r="BI378" s="232">
        <f>IF(N378="nulová",J378,0)</f>
        <v>0</v>
      </c>
      <c r="BJ378" s="24" t="s">
        <v>85</v>
      </c>
      <c r="BK378" s="232">
        <f>ROUND(I378*H378,2)</f>
        <v>0</v>
      </c>
      <c r="BL378" s="24" t="s">
        <v>145</v>
      </c>
      <c r="BM378" s="24" t="s">
        <v>830</v>
      </c>
    </row>
    <row r="379" s="1" customFormat="1">
      <c r="B379" s="46"/>
      <c r="C379" s="74"/>
      <c r="D379" s="233" t="s">
        <v>147</v>
      </c>
      <c r="E379" s="74"/>
      <c r="F379" s="234" t="s">
        <v>831</v>
      </c>
      <c r="G379" s="74"/>
      <c r="H379" s="74"/>
      <c r="I379" s="191"/>
      <c r="J379" s="74"/>
      <c r="K379" s="74"/>
      <c r="L379" s="72"/>
      <c r="M379" s="235"/>
      <c r="N379" s="47"/>
      <c r="O379" s="47"/>
      <c r="P379" s="47"/>
      <c r="Q379" s="47"/>
      <c r="R379" s="47"/>
      <c r="S379" s="47"/>
      <c r="T379" s="95"/>
      <c r="AT379" s="24" t="s">
        <v>147</v>
      </c>
      <c r="AU379" s="24" t="s">
        <v>23</v>
      </c>
    </row>
    <row r="380" s="14" customFormat="1">
      <c r="B380" s="269"/>
      <c r="C380" s="270"/>
      <c r="D380" s="233" t="s">
        <v>149</v>
      </c>
      <c r="E380" s="271" t="s">
        <v>42</v>
      </c>
      <c r="F380" s="272" t="s">
        <v>832</v>
      </c>
      <c r="G380" s="270"/>
      <c r="H380" s="271" t="s">
        <v>42</v>
      </c>
      <c r="I380" s="273"/>
      <c r="J380" s="270"/>
      <c r="K380" s="270"/>
      <c r="L380" s="274"/>
      <c r="M380" s="275"/>
      <c r="N380" s="276"/>
      <c r="O380" s="276"/>
      <c r="P380" s="276"/>
      <c r="Q380" s="276"/>
      <c r="R380" s="276"/>
      <c r="S380" s="276"/>
      <c r="T380" s="277"/>
      <c r="AT380" s="278" t="s">
        <v>149</v>
      </c>
      <c r="AU380" s="278" t="s">
        <v>23</v>
      </c>
      <c r="AV380" s="14" t="s">
        <v>85</v>
      </c>
      <c r="AW380" s="14" t="s">
        <v>40</v>
      </c>
      <c r="AX380" s="14" t="s">
        <v>77</v>
      </c>
      <c r="AY380" s="278" t="s">
        <v>138</v>
      </c>
    </row>
    <row r="381" s="11" customFormat="1">
      <c r="B381" s="236"/>
      <c r="C381" s="237"/>
      <c r="D381" s="233" t="s">
        <v>149</v>
      </c>
      <c r="E381" s="238" t="s">
        <v>42</v>
      </c>
      <c r="F381" s="239" t="s">
        <v>833</v>
      </c>
      <c r="G381" s="237"/>
      <c r="H381" s="240">
        <v>6.4800000000000004</v>
      </c>
      <c r="I381" s="241"/>
      <c r="J381" s="237"/>
      <c r="K381" s="237"/>
      <c r="L381" s="242"/>
      <c r="M381" s="243"/>
      <c r="N381" s="244"/>
      <c r="O381" s="244"/>
      <c r="P381" s="244"/>
      <c r="Q381" s="244"/>
      <c r="R381" s="244"/>
      <c r="S381" s="244"/>
      <c r="T381" s="245"/>
      <c r="AT381" s="246" t="s">
        <v>149</v>
      </c>
      <c r="AU381" s="246" t="s">
        <v>23</v>
      </c>
      <c r="AV381" s="11" t="s">
        <v>23</v>
      </c>
      <c r="AW381" s="11" t="s">
        <v>40</v>
      </c>
      <c r="AX381" s="11" t="s">
        <v>77</v>
      </c>
      <c r="AY381" s="246" t="s">
        <v>138</v>
      </c>
    </row>
    <row r="382" s="11" customFormat="1">
      <c r="B382" s="236"/>
      <c r="C382" s="237"/>
      <c r="D382" s="233" t="s">
        <v>149</v>
      </c>
      <c r="E382" s="238" t="s">
        <v>42</v>
      </c>
      <c r="F382" s="239" t="s">
        <v>834</v>
      </c>
      <c r="G382" s="237"/>
      <c r="H382" s="240">
        <v>-0.22600000000000001</v>
      </c>
      <c r="I382" s="241"/>
      <c r="J382" s="237"/>
      <c r="K382" s="237"/>
      <c r="L382" s="242"/>
      <c r="M382" s="243"/>
      <c r="N382" s="244"/>
      <c r="O382" s="244"/>
      <c r="P382" s="244"/>
      <c r="Q382" s="244"/>
      <c r="R382" s="244"/>
      <c r="S382" s="244"/>
      <c r="T382" s="245"/>
      <c r="AT382" s="246" t="s">
        <v>149</v>
      </c>
      <c r="AU382" s="246" t="s">
        <v>23</v>
      </c>
      <c r="AV382" s="11" t="s">
        <v>23</v>
      </c>
      <c r="AW382" s="11" t="s">
        <v>40</v>
      </c>
      <c r="AX382" s="11" t="s">
        <v>77</v>
      </c>
      <c r="AY382" s="246" t="s">
        <v>138</v>
      </c>
    </row>
    <row r="383" s="12" customFormat="1">
      <c r="B383" s="247"/>
      <c r="C383" s="248"/>
      <c r="D383" s="233" t="s">
        <v>149</v>
      </c>
      <c r="E383" s="249" t="s">
        <v>42</v>
      </c>
      <c r="F383" s="250" t="s">
        <v>151</v>
      </c>
      <c r="G383" s="248"/>
      <c r="H383" s="251">
        <v>6.2539999999999996</v>
      </c>
      <c r="I383" s="252"/>
      <c r="J383" s="248"/>
      <c r="K383" s="248"/>
      <c r="L383" s="253"/>
      <c r="M383" s="254"/>
      <c r="N383" s="255"/>
      <c r="O383" s="255"/>
      <c r="P383" s="255"/>
      <c r="Q383" s="255"/>
      <c r="R383" s="255"/>
      <c r="S383" s="255"/>
      <c r="T383" s="256"/>
      <c r="AT383" s="257" t="s">
        <v>149</v>
      </c>
      <c r="AU383" s="257" t="s">
        <v>23</v>
      </c>
      <c r="AV383" s="12" t="s">
        <v>145</v>
      </c>
      <c r="AW383" s="12" t="s">
        <v>40</v>
      </c>
      <c r="AX383" s="12" t="s">
        <v>85</v>
      </c>
      <c r="AY383" s="257" t="s">
        <v>138</v>
      </c>
    </row>
    <row r="384" s="1" customFormat="1" ht="16.5" customHeight="1">
      <c r="B384" s="46"/>
      <c r="C384" s="221" t="s">
        <v>835</v>
      </c>
      <c r="D384" s="221" t="s">
        <v>140</v>
      </c>
      <c r="E384" s="222" t="s">
        <v>836</v>
      </c>
      <c r="F384" s="223" t="s">
        <v>837</v>
      </c>
      <c r="G384" s="224" t="s">
        <v>143</v>
      </c>
      <c r="H384" s="225">
        <v>20.52</v>
      </c>
      <c r="I384" s="226"/>
      <c r="J384" s="227">
        <f>ROUND(I384*H384,2)</f>
        <v>0</v>
      </c>
      <c r="K384" s="223" t="s">
        <v>144</v>
      </c>
      <c r="L384" s="72"/>
      <c r="M384" s="228" t="s">
        <v>42</v>
      </c>
      <c r="N384" s="229" t="s">
        <v>48</v>
      </c>
      <c r="O384" s="47"/>
      <c r="P384" s="230">
        <f>O384*H384</f>
        <v>0</v>
      </c>
      <c r="Q384" s="230">
        <v>0.0040200000000000001</v>
      </c>
      <c r="R384" s="230">
        <f>Q384*H384</f>
        <v>0.082490400000000005</v>
      </c>
      <c r="S384" s="230">
        <v>0</v>
      </c>
      <c r="T384" s="231">
        <f>S384*H384</f>
        <v>0</v>
      </c>
      <c r="AR384" s="24" t="s">
        <v>145</v>
      </c>
      <c r="AT384" s="24" t="s">
        <v>140</v>
      </c>
      <c r="AU384" s="24" t="s">
        <v>23</v>
      </c>
      <c r="AY384" s="24" t="s">
        <v>138</v>
      </c>
      <c r="BE384" s="232">
        <f>IF(N384="základní",J384,0)</f>
        <v>0</v>
      </c>
      <c r="BF384" s="232">
        <f>IF(N384="snížená",J384,0)</f>
        <v>0</v>
      </c>
      <c r="BG384" s="232">
        <f>IF(N384="zákl. přenesená",J384,0)</f>
        <v>0</v>
      </c>
      <c r="BH384" s="232">
        <f>IF(N384="sníž. přenesená",J384,0)</f>
        <v>0</v>
      </c>
      <c r="BI384" s="232">
        <f>IF(N384="nulová",J384,0)</f>
        <v>0</v>
      </c>
      <c r="BJ384" s="24" t="s">
        <v>85</v>
      </c>
      <c r="BK384" s="232">
        <f>ROUND(I384*H384,2)</f>
        <v>0</v>
      </c>
      <c r="BL384" s="24" t="s">
        <v>145</v>
      </c>
      <c r="BM384" s="24" t="s">
        <v>838</v>
      </c>
    </row>
    <row r="385" s="11" customFormat="1">
      <c r="B385" s="236"/>
      <c r="C385" s="237"/>
      <c r="D385" s="233" t="s">
        <v>149</v>
      </c>
      <c r="E385" s="238" t="s">
        <v>42</v>
      </c>
      <c r="F385" s="239" t="s">
        <v>839</v>
      </c>
      <c r="G385" s="237"/>
      <c r="H385" s="240">
        <v>16.199999999999999</v>
      </c>
      <c r="I385" s="241"/>
      <c r="J385" s="237"/>
      <c r="K385" s="237"/>
      <c r="L385" s="242"/>
      <c r="M385" s="243"/>
      <c r="N385" s="244"/>
      <c r="O385" s="244"/>
      <c r="P385" s="244"/>
      <c r="Q385" s="244"/>
      <c r="R385" s="244"/>
      <c r="S385" s="244"/>
      <c r="T385" s="245"/>
      <c r="AT385" s="246" t="s">
        <v>149</v>
      </c>
      <c r="AU385" s="246" t="s">
        <v>23</v>
      </c>
      <c r="AV385" s="11" t="s">
        <v>23</v>
      </c>
      <c r="AW385" s="11" t="s">
        <v>40</v>
      </c>
      <c r="AX385" s="11" t="s">
        <v>77</v>
      </c>
      <c r="AY385" s="246" t="s">
        <v>138</v>
      </c>
    </row>
    <row r="386" s="11" customFormat="1">
      <c r="B386" s="236"/>
      <c r="C386" s="237"/>
      <c r="D386" s="233" t="s">
        <v>149</v>
      </c>
      <c r="E386" s="238" t="s">
        <v>42</v>
      </c>
      <c r="F386" s="239" t="s">
        <v>840</v>
      </c>
      <c r="G386" s="237"/>
      <c r="H386" s="240">
        <v>4.3200000000000003</v>
      </c>
      <c r="I386" s="241"/>
      <c r="J386" s="237"/>
      <c r="K386" s="237"/>
      <c r="L386" s="242"/>
      <c r="M386" s="243"/>
      <c r="N386" s="244"/>
      <c r="O386" s="244"/>
      <c r="P386" s="244"/>
      <c r="Q386" s="244"/>
      <c r="R386" s="244"/>
      <c r="S386" s="244"/>
      <c r="T386" s="245"/>
      <c r="AT386" s="246" t="s">
        <v>149</v>
      </c>
      <c r="AU386" s="246" t="s">
        <v>23</v>
      </c>
      <c r="AV386" s="11" t="s">
        <v>23</v>
      </c>
      <c r="AW386" s="11" t="s">
        <v>40</v>
      </c>
      <c r="AX386" s="11" t="s">
        <v>77</v>
      </c>
      <c r="AY386" s="246" t="s">
        <v>138</v>
      </c>
    </row>
    <row r="387" s="12" customFormat="1">
      <c r="B387" s="247"/>
      <c r="C387" s="248"/>
      <c r="D387" s="233" t="s">
        <v>149</v>
      </c>
      <c r="E387" s="249" t="s">
        <v>42</v>
      </c>
      <c r="F387" s="250" t="s">
        <v>151</v>
      </c>
      <c r="G387" s="248"/>
      <c r="H387" s="251">
        <v>20.52</v>
      </c>
      <c r="I387" s="252"/>
      <c r="J387" s="248"/>
      <c r="K387" s="248"/>
      <c r="L387" s="253"/>
      <c r="M387" s="254"/>
      <c r="N387" s="255"/>
      <c r="O387" s="255"/>
      <c r="P387" s="255"/>
      <c r="Q387" s="255"/>
      <c r="R387" s="255"/>
      <c r="S387" s="255"/>
      <c r="T387" s="256"/>
      <c r="AT387" s="257" t="s">
        <v>149</v>
      </c>
      <c r="AU387" s="257" t="s">
        <v>23</v>
      </c>
      <c r="AV387" s="12" t="s">
        <v>145</v>
      </c>
      <c r="AW387" s="12" t="s">
        <v>40</v>
      </c>
      <c r="AX387" s="12" t="s">
        <v>85</v>
      </c>
      <c r="AY387" s="257" t="s">
        <v>138</v>
      </c>
    </row>
    <row r="388" s="1" customFormat="1" ht="16.5" customHeight="1">
      <c r="B388" s="46"/>
      <c r="C388" s="221" t="s">
        <v>841</v>
      </c>
      <c r="D388" s="221" t="s">
        <v>140</v>
      </c>
      <c r="E388" s="222" t="s">
        <v>497</v>
      </c>
      <c r="F388" s="223" t="s">
        <v>498</v>
      </c>
      <c r="G388" s="224" t="s">
        <v>154</v>
      </c>
      <c r="H388" s="225">
        <v>141.74000000000001</v>
      </c>
      <c r="I388" s="226"/>
      <c r="J388" s="227">
        <f>ROUND(I388*H388,2)</f>
        <v>0</v>
      </c>
      <c r="K388" s="223" t="s">
        <v>144</v>
      </c>
      <c r="L388" s="72"/>
      <c r="M388" s="228" t="s">
        <v>42</v>
      </c>
      <c r="N388" s="229" t="s">
        <v>48</v>
      </c>
      <c r="O388" s="47"/>
      <c r="P388" s="230">
        <f>O388*H388</f>
        <v>0</v>
      </c>
      <c r="Q388" s="230">
        <v>0.00012999999999999999</v>
      </c>
      <c r="R388" s="230">
        <f>Q388*H388</f>
        <v>0.0184262</v>
      </c>
      <c r="S388" s="230">
        <v>0</v>
      </c>
      <c r="T388" s="231">
        <f>S388*H388</f>
        <v>0</v>
      </c>
      <c r="AR388" s="24" t="s">
        <v>145</v>
      </c>
      <c r="AT388" s="24" t="s">
        <v>140</v>
      </c>
      <c r="AU388" s="24" t="s">
        <v>23</v>
      </c>
      <c r="AY388" s="24" t="s">
        <v>138</v>
      </c>
      <c r="BE388" s="232">
        <f>IF(N388="základní",J388,0)</f>
        <v>0</v>
      </c>
      <c r="BF388" s="232">
        <f>IF(N388="snížená",J388,0)</f>
        <v>0</v>
      </c>
      <c r="BG388" s="232">
        <f>IF(N388="zákl. přenesená",J388,0)</f>
        <v>0</v>
      </c>
      <c r="BH388" s="232">
        <f>IF(N388="sníž. přenesená",J388,0)</f>
        <v>0</v>
      </c>
      <c r="BI388" s="232">
        <f>IF(N388="nulová",J388,0)</f>
        <v>0</v>
      </c>
      <c r="BJ388" s="24" t="s">
        <v>85</v>
      </c>
      <c r="BK388" s="232">
        <f>ROUND(I388*H388,2)</f>
        <v>0</v>
      </c>
      <c r="BL388" s="24" t="s">
        <v>145</v>
      </c>
      <c r="BM388" s="24" t="s">
        <v>842</v>
      </c>
    </row>
    <row r="389" s="11" customFormat="1">
      <c r="B389" s="236"/>
      <c r="C389" s="237"/>
      <c r="D389" s="233" t="s">
        <v>149</v>
      </c>
      <c r="E389" s="238" t="s">
        <v>42</v>
      </c>
      <c r="F389" s="239" t="s">
        <v>843</v>
      </c>
      <c r="G389" s="237"/>
      <c r="H389" s="240">
        <v>141.74000000000001</v>
      </c>
      <c r="I389" s="241"/>
      <c r="J389" s="237"/>
      <c r="K389" s="237"/>
      <c r="L389" s="242"/>
      <c r="M389" s="243"/>
      <c r="N389" s="244"/>
      <c r="O389" s="244"/>
      <c r="P389" s="244"/>
      <c r="Q389" s="244"/>
      <c r="R389" s="244"/>
      <c r="S389" s="244"/>
      <c r="T389" s="245"/>
      <c r="AT389" s="246" t="s">
        <v>149</v>
      </c>
      <c r="AU389" s="246" t="s">
        <v>23</v>
      </c>
      <c r="AV389" s="11" t="s">
        <v>23</v>
      </c>
      <c r="AW389" s="11" t="s">
        <v>40</v>
      </c>
      <c r="AX389" s="11" t="s">
        <v>77</v>
      </c>
      <c r="AY389" s="246" t="s">
        <v>138</v>
      </c>
    </row>
    <row r="390" s="12" customFormat="1">
      <c r="B390" s="247"/>
      <c r="C390" s="248"/>
      <c r="D390" s="233" t="s">
        <v>149</v>
      </c>
      <c r="E390" s="249" t="s">
        <v>42</v>
      </c>
      <c r="F390" s="250" t="s">
        <v>151</v>
      </c>
      <c r="G390" s="248"/>
      <c r="H390" s="251">
        <v>141.74000000000001</v>
      </c>
      <c r="I390" s="252"/>
      <c r="J390" s="248"/>
      <c r="K390" s="248"/>
      <c r="L390" s="253"/>
      <c r="M390" s="254"/>
      <c r="N390" s="255"/>
      <c r="O390" s="255"/>
      <c r="P390" s="255"/>
      <c r="Q390" s="255"/>
      <c r="R390" s="255"/>
      <c r="S390" s="255"/>
      <c r="T390" s="256"/>
      <c r="AT390" s="257" t="s">
        <v>149</v>
      </c>
      <c r="AU390" s="257" t="s">
        <v>23</v>
      </c>
      <c r="AV390" s="12" t="s">
        <v>145</v>
      </c>
      <c r="AW390" s="12" t="s">
        <v>40</v>
      </c>
      <c r="AX390" s="12" t="s">
        <v>85</v>
      </c>
      <c r="AY390" s="257" t="s">
        <v>138</v>
      </c>
    </row>
    <row r="391" s="1" customFormat="1" ht="25.5" customHeight="1">
      <c r="B391" s="46"/>
      <c r="C391" s="221" t="s">
        <v>844</v>
      </c>
      <c r="D391" s="221" t="s">
        <v>140</v>
      </c>
      <c r="E391" s="222" t="s">
        <v>845</v>
      </c>
      <c r="F391" s="223" t="s">
        <v>846</v>
      </c>
      <c r="G391" s="224" t="s">
        <v>182</v>
      </c>
      <c r="H391" s="225">
        <v>12</v>
      </c>
      <c r="I391" s="226"/>
      <c r="J391" s="227">
        <f>ROUND(I391*H391,2)</f>
        <v>0</v>
      </c>
      <c r="K391" s="223" t="s">
        <v>144</v>
      </c>
      <c r="L391" s="72"/>
      <c r="M391" s="228" t="s">
        <v>42</v>
      </c>
      <c r="N391" s="229" t="s">
        <v>48</v>
      </c>
      <c r="O391" s="47"/>
      <c r="P391" s="230">
        <f>O391*H391</f>
        <v>0</v>
      </c>
      <c r="Q391" s="230">
        <v>0.00011</v>
      </c>
      <c r="R391" s="230">
        <f>Q391*H391</f>
        <v>0.00132</v>
      </c>
      <c r="S391" s="230">
        <v>0</v>
      </c>
      <c r="T391" s="231">
        <f>S391*H391</f>
        <v>0</v>
      </c>
      <c r="AR391" s="24" t="s">
        <v>145</v>
      </c>
      <c r="AT391" s="24" t="s">
        <v>140</v>
      </c>
      <c r="AU391" s="24" t="s">
        <v>23</v>
      </c>
      <c r="AY391" s="24" t="s">
        <v>138</v>
      </c>
      <c r="BE391" s="232">
        <f>IF(N391="základní",J391,0)</f>
        <v>0</v>
      </c>
      <c r="BF391" s="232">
        <f>IF(N391="snížená",J391,0)</f>
        <v>0</v>
      </c>
      <c r="BG391" s="232">
        <f>IF(N391="zákl. přenesená",J391,0)</f>
        <v>0</v>
      </c>
      <c r="BH391" s="232">
        <f>IF(N391="sníž. přenesená",J391,0)</f>
        <v>0</v>
      </c>
      <c r="BI391" s="232">
        <f>IF(N391="nulová",J391,0)</f>
        <v>0</v>
      </c>
      <c r="BJ391" s="24" t="s">
        <v>85</v>
      </c>
      <c r="BK391" s="232">
        <f>ROUND(I391*H391,2)</f>
        <v>0</v>
      </c>
      <c r="BL391" s="24" t="s">
        <v>145</v>
      </c>
      <c r="BM391" s="24" t="s">
        <v>847</v>
      </c>
    </row>
    <row r="392" s="1" customFormat="1" ht="25.5" customHeight="1">
      <c r="B392" s="46"/>
      <c r="C392" s="221" t="s">
        <v>848</v>
      </c>
      <c r="D392" s="221" t="s">
        <v>140</v>
      </c>
      <c r="E392" s="222" t="s">
        <v>849</v>
      </c>
      <c r="F392" s="223" t="s">
        <v>850</v>
      </c>
      <c r="G392" s="224" t="s">
        <v>182</v>
      </c>
      <c r="H392" s="225">
        <v>2</v>
      </c>
      <c r="I392" s="226"/>
      <c r="J392" s="227">
        <f>ROUND(I392*H392,2)</f>
        <v>0</v>
      </c>
      <c r="K392" s="223" t="s">
        <v>144</v>
      </c>
      <c r="L392" s="72"/>
      <c r="M392" s="228" t="s">
        <v>42</v>
      </c>
      <c r="N392" s="229" t="s">
        <v>48</v>
      </c>
      <c r="O392" s="47"/>
      <c r="P392" s="230">
        <f>O392*H392</f>
        <v>0</v>
      </c>
      <c r="Q392" s="230">
        <v>0.0016199999999999999</v>
      </c>
      <c r="R392" s="230">
        <f>Q392*H392</f>
        <v>0.0032399999999999998</v>
      </c>
      <c r="S392" s="230">
        <v>0</v>
      </c>
      <c r="T392" s="231">
        <f>S392*H392</f>
        <v>0</v>
      </c>
      <c r="AR392" s="24" t="s">
        <v>145</v>
      </c>
      <c r="AT392" s="24" t="s">
        <v>140</v>
      </c>
      <c r="AU392" s="24" t="s">
        <v>23</v>
      </c>
      <c r="AY392" s="24" t="s">
        <v>138</v>
      </c>
      <c r="BE392" s="232">
        <f>IF(N392="základní",J392,0)</f>
        <v>0</v>
      </c>
      <c r="BF392" s="232">
        <f>IF(N392="snížená",J392,0)</f>
        <v>0</v>
      </c>
      <c r="BG392" s="232">
        <f>IF(N392="zákl. přenesená",J392,0)</f>
        <v>0</v>
      </c>
      <c r="BH392" s="232">
        <f>IF(N392="sníž. přenesená",J392,0)</f>
        <v>0</v>
      </c>
      <c r="BI392" s="232">
        <f>IF(N392="nulová",J392,0)</f>
        <v>0</v>
      </c>
      <c r="BJ392" s="24" t="s">
        <v>85</v>
      </c>
      <c r="BK392" s="232">
        <f>ROUND(I392*H392,2)</f>
        <v>0</v>
      </c>
      <c r="BL392" s="24" t="s">
        <v>145</v>
      </c>
      <c r="BM392" s="24" t="s">
        <v>851</v>
      </c>
    </row>
    <row r="393" s="1" customFormat="1">
      <c r="B393" s="46"/>
      <c r="C393" s="74"/>
      <c r="D393" s="233" t="s">
        <v>147</v>
      </c>
      <c r="E393" s="74"/>
      <c r="F393" s="234" t="s">
        <v>852</v>
      </c>
      <c r="G393" s="74"/>
      <c r="H393" s="74"/>
      <c r="I393" s="191"/>
      <c r="J393" s="74"/>
      <c r="K393" s="74"/>
      <c r="L393" s="72"/>
      <c r="M393" s="235"/>
      <c r="N393" s="47"/>
      <c r="O393" s="47"/>
      <c r="P393" s="47"/>
      <c r="Q393" s="47"/>
      <c r="R393" s="47"/>
      <c r="S393" s="47"/>
      <c r="T393" s="95"/>
      <c r="AT393" s="24" t="s">
        <v>147</v>
      </c>
      <c r="AU393" s="24" t="s">
        <v>23</v>
      </c>
    </row>
    <row r="394" s="1" customFormat="1" ht="25.5" customHeight="1">
      <c r="B394" s="46"/>
      <c r="C394" s="221" t="s">
        <v>853</v>
      </c>
      <c r="D394" s="221" t="s">
        <v>140</v>
      </c>
      <c r="E394" s="222" t="s">
        <v>854</v>
      </c>
      <c r="F394" s="223" t="s">
        <v>855</v>
      </c>
      <c r="G394" s="224" t="s">
        <v>154</v>
      </c>
      <c r="H394" s="225">
        <v>12</v>
      </c>
      <c r="I394" s="226"/>
      <c r="J394" s="227">
        <f>ROUND(I394*H394,2)</f>
        <v>0</v>
      </c>
      <c r="K394" s="223" t="s">
        <v>42</v>
      </c>
      <c r="L394" s="72"/>
      <c r="M394" s="228" t="s">
        <v>42</v>
      </c>
      <c r="N394" s="229" t="s">
        <v>48</v>
      </c>
      <c r="O394" s="47"/>
      <c r="P394" s="230">
        <f>O394*H394</f>
        <v>0</v>
      </c>
      <c r="Q394" s="230">
        <v>0.00079000000000000001</v>
      </c>
      <c r="R394" s="230">
        <f>Q394*H394</f>
        <v>0.0094800000000000006</v>
      </c>
      <c r="S394" s="230">
        <v>0</v>
      </c>
      <c r="T394" s="231">
        <f>S394*H394</f>
        <v>0</v>
      </c>
      <c r="AR394" s="24" t="s">
        <v>145</v>
      </c>
      <c r="AT394" s="24" t="s">
        <v>140</v>
      </c>
      <c r="AU394" s="24" t="s">
        <v>23</v>
      </c>
      <c r="AY394" s="24" t="s">
        <v>138</v>
      </c>
      <c r="BE394" s="232">
        <f>IF(N394="základní",J394,0)</f>
        <v>0</v>
      </c>
      <c r="BF394" s="232">
        <f>IF(N394="snížená",J394,0)</f>
        <v>0</v>
      </c>
      <c r="BG394" s="232">
        <f>IF(N394="zákl. přenesená",J394,0)</f>
        <v>0</v>
      </c>
      <c r="BH394" s="232">
        <f>IF(N394="sníž. přenesená",J394,0)</f>
        <v>0</v>
      </c>
      <c r="BI394" s="232">
        <f>IF(N394="nulová",J394,0)</f>
        <v>0</v>
      </c>
      <c r="BJ394" s="24" t="s">
        <v>85</v>
      </c>
      <c r="BK394" s="232">
        <f>ROUND(I394*H394,2)</f>
        <v>0</v>
      </c>
      <c r="BL394" s="24" t="s">
        <v>145</v>
      </c>
      <c r="BM394" s="24" t="s">
        <v>856</v>
      </c>
    </row>
    <row r="395" s="1" customFormat="1" ht="16.5" customHeight="1">
      <c r="B395" s="46"/>
      <c r="C395" s="221" t="s">
        <v>857</v>
      </c>
      <c r="D395" s="221" t="s">
        <v>140</v>
      </c>
      <c r="E395" s="222" t="s">
        <v>858</v>
      </c>
      <c r="F395" s="223" t="s">
        <v>859</v>
      </c>
      <c r="G395" s="224" t="s">
        <v>860</v>
      </c>
      <c r="H395" s="225">
        <v>1</v>
      </c>
      <c r="I395" s="226"/>
      <c r="J395" s="227">
        <f>ROUND(I395*H395,2)</f>
        <v>0</v>
      </c>
      <c r="K395" s="223" t="s">
        <v>42</v>
      </c>
      <c r="L395" s="72"/>
      <c r="M395" s="228" t="s">
        <v>42</v>
      </c>
      <c r="N395" s="229" t="s">
        <v>48</v>
      </c>
      <c r="O395" s="47"/>
      <c r="P395" s="230">
        <f>O395*H395</f>
        <v>0</v>
      </c>
      <c r="Q395" s="230">
        <v>0</v>
      </c>
      <c r="R395" s="230">
        <f>Q395*H395</f>
        <v>0</v>
      </c>
      <c r="S395" s="230">
        <v>0</v>
      </c>
      <c r="T395" s="231">
        <f>S395*H395</f>
        <v>0</v>
      </c>
      <c r="AR395" s="24" t="s">
        <v>145</v>
      </c>
      <c r="AT395" s="24" t="s">
        <v>140</v>
      </c>
      <c r="AU395" s="24" t="s">
        <v>23</v>
      </c>
      <c r="AY395" s="24" t="s">
        <v>138</v>
      </c>
      <c r="BE395" s="232">
        <f>IF(N395="základní",J395,0)</f>
        <v>0</v>
      </c>
      <c r="BF395" s="232">
        <f>IF(N395="snížená",J395,0)</f>
        <v>0</v>
      </c>
      <c r="BG395" s="232">
        <f>IF(N395="zákl. přenesená",J395,0)</f>
        <v>0</v>
      </c>
      <c r="BH395" s="232">
        <f>IF(N395="sníž. přenesená",J395,0)</f>
        <v>0</v>
      </c>
      <c r="BI395" s="232">
        <f>IF(N395="nulová",J395,0)</f>
        <v>0</v>
      </c>
      <c r="BJ395" s="24" t="s">
        <v>85</v>
      </c>
      <c r="BK395" s="232">
        <f>ROUND(I395*H395,2)</f>
        <v>0</v>
      </c>
      <c r="BL395" s="24" t="s">
        <v>145</v>
      </c>
      <c r="BM395" s="24" t="s">
        <v>861</v>
      </c>
    </row>
    <row r="396" s="14" customFormat="1">
      <c r="B396" s="269"/>
      <c r="C396" s="270"/>
      <c r="D396" s="233" t="s">
        <v>149</v>
      </c>
      <c r="E396" s="271" t="s">
        <v>42</v>
      </c>
      <c r="F396" s="272" t="s">
        <v>862</v>
      </c>
      <c r="G396" s="270"/>
      <c r="H396" s="271" t="s">
        <v>42</v>
      </c>
      <c r="I396" s="273"/>
      <c r="J396" s="270"/>
      <c r="K396" s="270"/>
      <c r="L396" s="274"/>
      <c r="M396" s="275"/>
      <c r="N396" s="276"/>
      <c r="O396" s="276"/>
      <c r="P396" s="276"/>
      <c r="Q396" s="276"/>
      <c r="R396" s="276"/>
      <c r="S396" s="276"/>
      <c r="T396" s="277"/>
      <c r="AT396" s="278" t="s">
        <v>149</v>
      </c>
      <c r="AU396" s="278" t="s">
        <v>23</v>
      </c>
      <c r="AV396" s="14" t="s">
        <v>85</v>
      </c>
      <c r="AW396" s="14" t="s">
        <v>40</v>
      </c>
      <c r="AX396" s="14" t="s">
        <v>77</v>
      </c>
      <c r="AY396" s="278" t="s">
        <v>138</v>
      </c>
    </row>
    <row r="397" s="14" customFormat="1">
      <c r="B397" s="269"/>
      <c r="C397" s="270"/>
      <c r="D397" s="233" t="s">
        <v>149</v>
      </c>
      <c r="E397" s="271" t="s">
        <v>42</v>
      </c>
      <c r="F397" s="272" t="s">
        <v>863</v>
      </c>
      <c r="G397" s="270"/>
      <c r="H397" s="271" t="s">
        <v>42</v>
      </c>
      <c r="I397" s="273"/>
      <c r="J397" s="270"/>
      <c r="K397" s="270"/>
      <c r="L397" s="274"/>
      <c r="M397" s="275"/>
      <c r="N397" s="276"/>
      <c r="O397" s="276"/>
      <c r="P397" s="276"/>
      <c r="Q397" s="276"/>
      <c r="R397" s="276"/>
      <c r="S397" s="276"/>
      <c r="T397" s="277"/>
      <c r="AT397" s="278" t="s">
        <v>149</v>
      </c>
      <c r="AU397" s="278" t="s">
        <v>23</v>
      </c>
      <c r="AV397" s="14" t="s">
        <v>85</v>
      </c>
      <c r="AW397" s="14" t="s">
        <v>40</v>
      </c>
      <c r="AX397" s="14" t="s">
        <v>77</v>
      </c>
      <c r="AY397" s="278" t="s">
        <v>138</v>
      </c>
    </row>
    <row r="398" s="14" customFormat="1">
      <c r="B398" s="269"/>
      <c r="C398" s="270"/>
      <c r="D398" s="233" t="s">
        <v>149</v>
      </c>
      <c r="E398" s="271" t="s">
        <v>42</v>
      </c>
      <c r="F398" s="272" t="s">
        <v>864</v>
      </c>
      <c r="G398" s="270"/>
      <c r="H398" s="271" t="s">
        <v>42</v>
      </c>
      <c r="I398" s="273"/>
      <c r="J398" s="270"/>
      <c r="K398" s="270"/>
      <c r="L398" s="274"/>
      <c r="M398" s="275"/>
      <c r="N398" s="276"/>
      <c r="O398" s="276"/>
      <c r="P398" s="276"/>
      <c r="Q398" s="276"/>
      <c r="R398" s="276"/>
      <c r="S398" s="276"/>
      <c r="T398" s="277"/>
      <c r="AT398" s="278" t="s">
        <v>149</v>
      </c>
      <c r="AU398" s="278" t="s">
        <v>23</v>
      </c>
      <c r="AV398" s="14" t="s">
        <v>85</v>
      </c>
      <c r="AW398" s="14" t="s">
        <v>40</v>
      </c>
      <c r="AX398" s="14" t="s">
        <v>77</v>
      </c>
      <c r="AY398" s="278" t="s">
        <v>138</v>
      </c>
    </row>
    <row r="399" s="11" customFormat="1">
      <c r="B399" s="236"/>
      <c r="C399" s="237"/>
      <c r="D399" s="233" t="s">
        <v>149</v>
      </c>
      <c r="E399" s="238" t="s">
        <v>42</v>
      </c>
      <c r="F399" s="239" t="s">
        <v>865</v>
      </c>
      <c r="G399" s="237"/>
      <c r="H399" s="240">
        <v>1</v>
      </c>
      <c r="I399" s="241"/>
      <c r="J399" s="237"/>
      <c r="K399" s="237"/>
      <c r="L399" s="242"/>
      <c r="M399" s="243"/>
      <c r="N399" s="244"/>
      <c r="O399" s="244"/>
      <c r="P399" s="244"/>
      <c r="Q399" s="244"/>
      <c r="R399" s="244"/>
      <c r="S399" s="244"/>
      <c r="T399" s="245"/>
      <c r="AT399" s="246" t="s">
        <v>149</v>
      </c>
      <c r="AU399" s="246" t="s">
        <v>23</v>
      </c>
      <c r="AV399" s="11" t="s">
        <v>23</v>
      </c>
      <c r="AW399" s="11" t="s">
        <v>40</v>
      </c>
      <c r="AX399" s="11" t="s">
        <v>77</v>
      </c>
      <c r="AY399" s="246" t="s">
        <v>138</v>
      </c>
    </row>
    <row r="400" s="12" customFormat="1">
      <c r="B400" s="247"/>
      <c r="C400" s="248"/>
      <c r="D400" s="233" t="s">
        <v>149</v>
      </c>
      <c r="E400" s="249" t="s">
        <v>42</v>
      </c>
      <c r="F400" s="250" t="s">
        <v>151</v>
      </c>
      <c r="G400" s="248"/>
      <c r="H400" s="251">
        <v>1</v>
      </c>
      <c r="I400" s="252"/>
      <c r="J400" s="248"/>
      <c r="K400" s="248"/>
      <c r="L400" s="253"/>
      <c r="M400" s="254"/>
      <c r="N400" s="255"/>
      <c r="O400" s="255"/>
      <c r="P400" s="255"/>
      <c r="Q400" s="255"/>
      <c r="R400" s="255"/>
      <c r="S400" s="255"/>
      <c r="T400" s="256"/>
      <c r="AT400" s="257" t="s">
        <v>149</v>
      </c>
      <c r="AU400" s="257" t="s">
        <v>23</v>
      </c>
      <c r="AV400" s="12" t="s">
        <v>145</v>
      </c>
      <c r="AW400" s="12" t="s">
        <v>40</v>
      </c>
      <c r="AX400" s="12" t="s">
        <v>85</v>
      </c>
      <c r="AY400" s="257" t="s">
        <v>138</v>
      </c>
    </row>
    <row r="401" s="10" customFormat="1" ht="29.88" customHeight="1">
      <c r="B401" s="205"/>
      <c r="C401" s="206"/>
      <c r="D401" s="207" t="s">
        <v>76</v>
      </c>
      <c r="E401" s="219" t="s">
        <v>522</v>
      </c>
      <c r="F401" s="219" t="s">
        <v>523</v>
      </c>
      <c r="G401" s="206"/>
      <c r="H401" s="206"/>
      <c r="I401" s="209"/>
      <c r="J401" s="220">
        <f>BK401</f>
        <v>0</v>
      </c>
      <c r="K401" s="206"/>
      <c r="L401" s="211"/>
      <c r="M401" s="212"/>
      <c r="N401" s="213"/>
      <c r="O401" s="213"/>
      <c r="P401" s="214">
        <f>SUM(P402:P403)</f>
        <v>0</v>
      </c>
      <c r="Q401" s="213"/>
      <c r="R401" s="214">
        <f>SUM(R402:R403)</f>
        <v>0</v>
      </c>
      <c r="S401" s="213"/>
      <c r="T401" s="215">
        <f>SUM(T402:T403)</f>
        <v>0</v>
      </c>
      <c r="AR401" s="216" t="s">
        <v>85</v>
      </c>
      <c r="AT401" s="217" t="s">
        <v>76</v>
      </c>
      <c r="AU401" s="217" t="s">
        <v>85</v>
      </c>
      <c r="AY401" s="216" t="s">
        <v>138</v>
      </c>
      <c r="BK401" s="218">
        <f>SUM(BK402:BK403)</f>
        <v>0</v>
      </c>
    </row>
    <row r="402" s="1" customFormat="1" ht="38.25" customHeight="1">
      <c r="B402" s="46"/>
      <c r="C402" s="221" t="s">
        <v>866</v>
      </c>
      <c r="D402" s="221" t="s">
        <v>140</v>
      </c>
      <c r="E402" s="222" t="s">
        <v>867</v>
      </c>
      <c r="F402" s="223" t="s">
        <v>868</v>
      </c>
      <c r="G402" s="224" t="s">
        <v>307</v>
      </c>
      <c r="H402" s="225">
        <v>65.334000000000003</v>
      </c>
      <c r="I402" s="226"/>
      <c r="J402" s="227">
        <f>ROUND(I402*H402,2)</f>
        <v>0</v>
      </c>
      <c r="K402" s="223" t="s">
        <v>144</v>
      </c>
      <c r="L402" s="72"/>
      <c r="M402" s="228" t="s">
        <v>42</v>
      </c>
      <c r="N402" s="229" t="s">
        <v>48</v>
      </c>
      <c r="O402" s="47"/>
      <c r="P402" s="230">
        <f>O402*H402</f>
        <v>0</v>
      </c>
      <c r="Q402" s="230">
        <v>0</v>
      </c>
      <c r="R402" s="230">
        <f>Q402*H402</f>
        <v>0</v>
      </c>
      <c r="S402" s="230">
        <v>0</v>
      </c>
      <c r="T402" s="231">
        <f>S402*H402</f>
        <v>0</v>
      </c>
      <c r="AR402" s="24" t="s">
        <v>145</v>
      </c>
      <c r="AT402" s="24" t="s">
        <v>140</v>
      </c>
      <c r="AU402" s="24" t="s">
        <v>23</v>
      </c>
      <c r="AY402" s="24" t="s">
        <v>138</v>
      </c>
      <c r="BE402" s="232">
        <f>IF(N402="základní",J402,0)</f>
        <v>0</v>
      </c>
      <c r="BF402" s="232">
        <f>IF(N402="snížená",J402,0)</f>
        <v>0</v>
      </c>
      <c r="BG402" s="232">
        <f>IF(N402="zákl. přenesená",J402,0)</f>
        <v>0</v>
      </c>
      <c r="BH402" s="232">
        <f>IF(N402="sníž. přenesená",J402,0)</f>
        <v>0</v>
      </c>
      <c r="BI402" s="232">
        <f>IF(N402="nulová",J402,0)</f>
        <v>0</v>
      </c>
      <c r="BJ402" s="24" t="s">
        <v>85</v>
      </c>
      <c r="BK402" s="232">
        <f>ROUND(I402*H402,2)</f>
        <v>0</v>
      </c>
      <c r="BL402" s="24" t="s">
        <v>145</v>
      </c>
      <c r="BM402" s="24" t="s">
        <v>869</v>
      </c>
    </row>
    <row r="403" s="1" customFormat="1">
      <c r="B403" s="46"/>
      <c r="C403" s="74"/>
      <c r="D403" s="233" t="s">
        <v>147</v>
      </c>
      <c r="E403" s="74"/>
      <c r="F403" s="234" t="s">
        <v>528</v>
      </c>
      <c r="G403" s="74"/>
      <c r="H403" s="74"/>
      <c r="I403" s="191"/>
      <c r="J403" s="74"/>
      <c r="K403" s="74"/>
      <c r="L403" s="72"/>
      <c r="M403" s="235"/>
      <c r="N403" s="47"/>
      <c r="O403" s="47"/>
      <c r="P403" s="47"/>
      <c r="Q403" s="47"/>
      <c r="R403" s="47"/>
      <c r="S403" s="47"/>
      <c r="T403" s="95"/>
      <c r="AT403" s="24" t="s">
        <v>147</v>
      </c>
      <c r="AU403" s="24" t="s">
        <v>23</v>
      </c>
    </row>
    <row r="404" s="10" customFormat="1" ht="37.44001" customHeight="1">
      <c r="B404" s="205"/>
      <c r="C404" s="206"/>
      <c r="D404" s="207" t="s">
        <v>76</v>
      </c>
      <c r="E404" s="208" t="s">
        <v>324</v>
      </c>
      <c r="F404" s="208" t="s">
        <v>870</v>
      </c>
      <c r="G404" s="206"/>
      <c r="H404" s="206"/>
      <c r="I404" s="209"/>
      <c r="J404" s="210">
        <f>BK404</f>
        <v>0</v>
      </c>
      <c r="K404" s="206"/>
      <c r="L404" s="211"/>
      <c r="M404" s="212"/>
      <c r="N404" s="213"/>
      <c r="O404" s="213"/>
      <c r="P404" s="214">
        <f>P405</f>
        <v>0</v>
      </c>
      <c r="Q404" s="213"/>
      <c r="R404" s="214">
        <f>R405</f>
        <v>0.068640000000000007</v>
      </c>
      <c r="S404" s="213"/>
      <c r="T404" s="215">
        <f>T405</f>
        <v>0</v>
      </c>
      <c r="AR404" s="216" t="s">
        <v>157</v>
      </c>
      <c r="AT404" s="217" t="s">
        <v>76</v>
      </c>
      <c r="AU404" s="217" t="s">
        <v>77</v>
      </c>
      <c r="AY404" s="216" t="s">
        <v>138</v>
      </c>
      <c r="BK404" s="218">
        <f>BK405</f>
        <v>0</v>
      </c>
    </row>
    <row r="405" s="10" customFormat="1" ht="19.92" customHeight="1">
      <c r="B405" s="205"/>
      <c r="C405" s="206"/>
      <c r="D405" s="207" t="s">
        <v>76</v>
      </c>
      <c r="E405" s="219" t="s">
        <v>871</v>
      </c>
      <c r="F405" s="219" t="s">
        <v>872</v>
      </c>
      <c r="G405" s="206"/>
      <c r="H405" s="206"/>
      <c r="I405" s="209"/>
      <c r="J405" s="220">
        <f>BK405</f>
        <v>0</v>
      </c>
      <c r="K405" s="206"/>
      <c r="L405" s="211"/>
      <c r="M405" s="212"/>
      <c r="N405" s="213"/>
      <c r="O405" s="213"/>
      <c r="P405" s="214">
        <f>SUM(P406:P407)</f>
        <v>0</v>
      </c>
      <c r="Q405" s="213"/>
      <c r="R405" s="214">
        <f>SUM(R406:R407)</f>
        <v>0.068640000000000007</v>
      </c>
      <c r="S405" s="213"/>
      <c r="T405" s="215">
        <f>SUM(T406:T407)</f>
        <v>0</v>
      </c>
      <c r="AR405" s="216" t="s">
        <v>157</v>
      </c>
      <c r="AT405" s="217" t="s">
        <v>76</v>
      </c>
      <c r="AU405" s="217" t="s">
        <v>85</v>
      </c>
      <c r="AY405" s="216" t="s">
        <v>138</v>
      </c>
      <c r="BK405" s="218">
        <f>SUM(BK406:BK407)</f>
        <v>0</v>
      </c>
    </row>
    <row r="406" s="1" customFormat="1" ht="25.5" customHeight="1">
      <c r="B406" s="46"/>
      <c r="C406" s="221" t="s">
        <v>873</v>
      </c>
      <c r="D406" s="221" t="s">
        <v>140</v>
      </c>
      <c r="E406" s="222" t="s">
        <v>874</v>
      </c>
      <c r="F406" s="223" t="s">
        <v>875</v>
      </c>
      <c r="G406" s="224" t="s">
        <v>154</v>
      </c>
      <c r="H406" s="225">
        <v>12</v>
      </c>
      <c r="I406" s="226"/>
      <c r="J406" s="227">
        <f>ROUND(I406*H406,2)</f>
        <v>0</v>
      </c>
      <c r="K406" s="223" t="s">
        <v>144</v>
      </c>
      <c r="L406" s="72"/>
      <c r="M406" s="228" t="s">
        <v>42</v>
      </c>
      <c r="N406" s="229" t="s">
        <v>48</v>
      </c>
      <c r="O406" s="47"/>
      <c r="P406" s="230">
        <f>O406*H406</f>
        <v>0</v>
      </c>
      <c r="Q406" s="230">
        <v>0.0057200000000000003</v>
      </c>
      <c r="R406" s="230">
        <f>Q406*H406</f>
        <v>0.068640000000000007</v>
      </c>
      <c r="S406" s="230">
        <v>0</v>
      </c>
      <c r="T406" s="231">
        <f>S406*H406</f>
        <v>0</v>
      </c>
      <c r="AR406" s="24" t="s">
        <v>487</v>
      </c>
      <c r="AT406" s="24" t="s">
        <v>140</v>
      </c>
      <c r="AU406" s="24" t="s">
        <v>23</v>
      </c>
      <c r="AY406" s="24" t="s">
        <v>138</v>
      </c>
      <c r="BE406" s="232">
        <f>IF(N406="základní",J406,0)</f>
        <v>0</v>
      </c>
      <c r="BF406" s="232">
        <f>IF(N406="snížená",J406,0)</f>
        <v>0</v>
      </c>
      <c r="BG406" s="232">
        <f>IF(N406="zákl. přenesená",J406,0)</f>
        <v>0</v>
      </c>
      <c r="BH406" s="232">
        <f>IF(N406="sníž. přenesená",J406,0)</f>
        <v>0</v>
      </c>
      <c r="BI406" s="232">
        <f>IF(N406="nulová",J406,0)</f>
        <v>0</v>
      </c>
      <c r="BJ406" s="24" t="s">
        <v>85</v>
      </c>
      <c r="BK406" s="232">
        <f>ROUND(I406*H406,2)</f>
        <v>0</v>
      </c>
      <c r="BL406" s="24" t="s">
        <v>487</v>
      </c>
      <c r="BM406" s="24" t="s">
        <v>876</v>
      </c>
    </row>
    <row r="407" s="1" customFormat="1">
      <c r="B407" s="46"/>
      <c r="C407" s="74"/>
      <c r="D407" s="233" t="s">
        <v>147</v>
      </c>
      <c r="E407" s="74"/>
      <c r="F407" s="234" t="s">
        <v>877</v>
      </c>
      <c r="G407" s="74"/>
      <c r="H407" s="74"/>
      <c r="I407" s="191"/>
      <c r="J407" s="74"/>
      <c r="K407" s="74"/>
      <c r="L407" s="72"/>
      <c r="M407" s="289"/>
      <c r="N407" s="290"/>
      <c r="O407" s="290"/>
      <c r="P407" s="290"/>
      <c r="Q407" s="290"/>
      <c r="R407" s="290"/>
      <c r="S407" s="290"/>
      <c r="T407" s="291"/>
      <c r="AT407" s="24" t="s">
        <v>147</v>
      </c>
      <c r="AU407" s="24" t="s">
        <v>23</v>
      </c>
    </row>
    <row r="408" s="1" customFormat="1" ht="6.96" customHeight="1">
      <c r="B408" s="67"/>
      <c r="C408" s="68"/>
      <c r="D408" s="68"/>
      <c r="E408" s="68"/>
      <c r="F408" s="68"/>
      <c r="G408" s="68"/>
      <c r="H408" s="68"/>
      <c r="I408" s="166"/>
      <c r="J408" s="68"/>
      <c r="K408" s="68"/>
      <c r="L408" s="72"/>
    </row>
  </sheetData>
  <sheetProtection sheet="1" autoFilter="0" formatColumns="0" formatRows="0" objects="1" scenarios="1" spinCount="100000" saltValue="m5HXAZJTJMXTGDreYhLXn863WcOlCpEHboBmHTauOgWlkeSPvn4wg5b/G2uIRXABSSXvYOxunLM/0sEjZlfq0Q==" hashValue="2+fIsEnHbD/qJ8dbSh4d9snkRfTInrGVIa72VvD7dVpYXMrpNd7Gurl3xq5TMdXqvuUI+6p85f0MzdP7z1oGPg==" algorithmName="SHA-512" password="CC35"/>
  <autoFilter ref="C84:K407"/>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100</v>
      </c>
      <c r="G1" s="139" t="s">
        <v>101</v>
      </c>
      <c r="H1" s="139"/>
      <c r="I1" s="140"/>
      <c r="J1" s="139" t="s">
        <v>102</v>
      </c>
      <c r="K1" s="138" t="s">
        <v>103</v>
      </c>
      <c r="L1" s="139" t="s">
        <v>104</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92</v>
      </c>
    </row>
    <row r="3" ht="6.96" customHeight="1">
      <c r="B3" s="25"/>
      <c r="C3" s="26"/>
      <c r="D3" s="26"/>
      <c r="E3" s="26"/>
      <c r="F3" s="26"/>
      <c r="G3" s="26"/>
      <c r="H3" s="26"/>
      <c r="I3" s="141"/>
      <c r="J3" s="26"/>
      <c r="K3" s="27"/>
      <c r="AT3" s="24" t="s">
        <v>23</v>
      </c>
    </row>
    <row r="4" ht="36.96" customHeight="1">
      <c r="B4" s="28"/>
      <c r="C4" s="29"/>
      <c r="D4" s="30" t="s">
        <v>105</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ETAPA 1.-OPATŘENÍ PRO LIKVIDACI SRÁŽKOVÝCH VOD - HORNÍ OLDŘICHOV</v>
      </c>
      <c r="F7" s="40"/>
      <c r="G7" s="40"/>
      <c r="H7" s="40"/>
      <c r="I7" s="142"/>
      <c r="J7" s="29"/>
      <c r="K7" s="31"/>
    </row>
    <row r="8" s="1" customFormat="1">
      <c r="B8" s="46"/>
      <c r="C8" s="47"/>
      <c r="D8" s="40" t="s">
        <v>106</v>
      </c>
      <c r="E8" s="47"/>
      <c r="F8" s="47"/>
      <c r="G8" s="47"/>
      <c r="H8" s="47"/>
      <c r="I8" s="144"/>
      <c r="J8" s="47"/>
      <c r="K8" s="51"/>
    </row>
    <row r="9" s="1" customFormat="1" ht="36.96" customHeight="1">
      <c r="B9" s="46"/>
      <c r="C9" s="47"/>
      <c r="D9" s="47"/>
      <c r="E9" s="145" t="s">
        <v>878</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42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ROUND(J82,2)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ROUND(SUM(BE82:BE200), 2)</f>
        <v>0</v>
      </c>
      <c r="G30" s="47"/>
      <c r="H30" s="47"/>
      <c r="I30" s="158">
        <v>0.20999999999999999</v>
      </c>
      <c r="J30" s="157">
        <f>ROUND(ROUND((SUM(BE82:BE200)), 2)*I30, 2)</f>
        <v>0</v>
      </c>
      <c r="K30" s="51"/>
    </row>
    <row r="31" s="1" customFormat="1" ht="14.4" customHeight="1">
      <c r="B31" s="46"/>
      <c r="C31" s="47"/>
      <c r="D31" s="47"/>
      <c r="E31" s="55" t="s">
        <v>49</v>
      </c>
      <c r="F31" s="157">
        <f>ROUND(SUM(BF82:BF200), 2)</f>
        <v>0</v>
      </c>
      <c r="G31" s="47"/>
      <c r="H31" s="47"/>
      <c r="I31" s="158">
        <v>0.14999999999999999</v>
      </c>
      <c r="J31" s="157">
        <f>ROUND(ROUND((SUM(BF82:BF200)), 2)*I31, 2)</f>
        <v>0</v>
      </c>
      <c r="K31" s="51"/>
    </row>
    <row r="32" hidden="1" s="1" customFormat="1" ht="14.4" customHeight="1">
      <c r="B32" s="46"/>
      <c r="C32" s="47"/>
      <c r="D32" s="47"/>
      <c r="E32" s="55" t="s">
        <v>50</v>
      </c>
      <c r="F32" s="157">
        <f>ROUND(SUM(BG82:BG200), 2)</f>
        <v>0</v>
      </c>
      <c r="G32" s="47"/>
      <c r="H32" s="47"/>
      <c r="I32" s="158">
        <v>0.20999999999999999</v>
      </c>
      <c r="J32" s="157">
        <v>0</v>
      </c>
      <c r="K32" s="51"/>
    </row>
    <row r="33" hidden="1" s="1" customFormat="1" ht="14.4" customHeight="1">
      <c r="B33" s="46"/>
      <c r="C33" s="47"/>
      <c r="D33" s="47"/>
      <c r="E33" s="55" t="s">
        <v>51</v>
      </c>
      <c r="F33" s="157">
        <f>ROUND(SUM(BH82:BH200), 2)</f>
        <v>0</v>
      </c>
      <c r="G33" s="47"/>
      <c r="H33" s="47"/>
      <c r="I33" s="158">
        <v>0.14999999999999999</v>
      </c>
      <c r="J33" s="157">
        <v>0</v>
      </c>
      <c r="K33" s="51"/>
    </row>
    <row r="34" hidden="1" s="1" customFormat="1" ht="14.4" customHeight="1">
      <c r="B34" s="46"/>
      <c r="C34" s="47"/>
      <c r="D34" s="47"/>
      <c r="E34" s="55" t="s">
        <v>52</v>
      </c>
      <c r="F34" s="157">
        <f>ROUND(SUM(BI82:BI200),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108</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ETAPA 1.-OPATŘENÍ PRO LIKVIDACI SRÁŽKOVÝCH VOD - HORNÍ OLDŘICHOV</v>
      </c>
      <c r="F45" s="40"/>
      <c r="G45" s="40"/>
      <c r="H45" s="40"/>
      <c r="I45" s="144"/>
      <c r="J45" s="47"/>
      <c r="K45" s="51"/>
    </row>
    <row r="46" s="1" customFormat="1" ht="14.4" customHeight="1">
      <c r="B46" s="46"/>
      <c r="C46" s="40" t="s">
        <v>106</v>
      </c>
      <c r="D46" s="47"/>
      <c r="E46" s="47"/>
      <c r="F46" s="47"/>
      <c r="G46" s="47"/>
      <c r="H46" s="47"/>
      <c r="I46" s="144"/>
      <c r="J46" s="47"/>
      <c r="K46" s="51"/>
    </row>
    <row r="47" s="1" customFormat="1" ht="17.25" customHeight="1">
      <c r="B47" s="46"/>
      <c r="C47" s="47"/>
      <c r="D47" s="47"/>
      <c r="E47" s="145" t="str">
        <f>E9</f>
        <v>03 - SO 5.2 - Podzemní retence</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 xml:space="preserve"> </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Děčín, Mírové nám. 1175/5, 40538</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109</v>
      </c>
      <c r="D54" s="159"/>
      <c r="E54" s="159"/>
      <c r="F54" s="159"/>
      <c r="G54" s="159"/>
      <c r="H54" s="159"/>
      <c r="I54" s="173"/>
      <c r="J54" s="174" t="s">
        <v>110</v>
      </c>
      <c r="K54" s="175"/>
    </row>
    <row r="55" s="1" customFormat="1" ht="10.32" customHeight="1">
      <c r="B55" s="46"/>
      <c r="C55" s="47"/>
      <c r="D55" s="47"/>
      <c r="E55" s="47"/>
      <c r="F55" s="47"/>
      <c r="G55" s="47"/>
      <c r="H55" s="47"/>
      <c r="I55" s="144"/>
      <c r="J55" s="47"/>
      <c r="K55" s="51"/>
    </row>
    <row r="56" s="1" customFormat="1" ht="29.28" customHeight="1">
      <c r="B56" s="46"/>
      <c r="C56" s="176" t="s">
        <v>111</v>
      </c>
      <c r="D56" s="47"/>
      <c r="E56" s="47"/>
      <c r="F56" s="47"/>
      <c r="G56" s="47"/>
      <c r="H56" s="47"/>
      <c r="I56" s="144"/>
      <c r="J56" s="155">
        <f>J82</f>
        <v>0</v>
      </c>
      <c r="K56" s="51"/>
      <c r="AU56" s="24" t="s">
        <v>112</v>
      </c>
    </row>
    <row r="57" s="7" customFormat="1" ht="24.96" customHeight="1">
      <c r="B57" s="177"/>
      <c r="C57" s="178"/>
      <c r="D57" s="179" t="s">
        <v>113</v>
      </c>
      <c r="E57" s="180"/>
      <c r="F57" s="180"/>
      <c r="G57" s="180"/>
      <c r="H57" s="180"/>
      <c r="I57" s="181"/>
      <c r="J57" s="182">
        <f>J83</f>
        <v>0</v>
      </c>
      <c r="K57" s="183"/>
    </row>
    <row r="58" s="8" customFormat="1" ht="19.92" customHeight="1">
      <c r="B58" s="184"/>
      <c r="C58" s="185"/>
      <c r="D58" s="186" t="s">
        <v>114</v>
      </c>
      <c r="E58" s="187"/>
      <c r="F58" s="187"/>
      <c r="G58" s="187"/>
      <c r="H58" s="187"/>
      <c r="I58" s="188"/>
      <c r="J58" s="189">
        <f>J84</f>
        <v>0</v>
      </c>
      <c r="K58" s="190"/>
    </row>
    <row r="59" s="8" customFormat="1" ht="19.92" customHeight="1">
      <c r="B59" s="184"/>
      <c r="C59" s="185"/>
      <c r="D59" s="186" t="s">
        <v>115</v>
      </c>
      <c r="E59" s="187"/>
      <c r="F59" s="187"/>
      <c r="G59" s="187"/>
      <c r="H59" s="187"/>
      <c r="I59" s="188"/>
      <c r="J59" s="189">
        <f>J175</f>
        <v>0</v>
      </c>
      <c r="K59" s="190"/>
    </row>
    <row r="60" s="8" customFormat="1" ht="19.92" customHeight="1">
      <c r="B60" s="184"/>
      <c r="C60" s="185"/>
      <c r="D60" s="186" t="s">
        <v>117</v>
      </c>
      <c r="E60" s="187"/>
      <c r="F60" s="187"/>
      <c r="G60" s="187"/>
      <c r="H60" s="187"/>
      <c r="I60" s="188"/>
      <c r="J60" s="189">
        <f>J178</f>
        <v>0</v>
      </c>
      <c r="K60" s="190"/>
    </row>
    <row r="61" s="8" customFormat="1" ht="19.92" customHeight="1">
      <c r="B61" s="184"/>
      <c r="C61" s="185"/>
      <c r="D61" s="186" t="s">
        <v>119</v>
      </c>
      <c r="E61" s="187"/>
      <c r="F61" s="187"/>
      <c r="G61" s="187"/>
      <c r="H61" s="187"/>
      <c r="I61" s="188"/>
      <c r="J61" s="189">
        <f>J183</f>
        <v>0</v>
      </c>
      <c r="K61" s="190"/>
    </row>
    <row r="62" s="8" customFormat="1" ht="19.92" customHeight="1">
      <c r="B62" s="184"/>
      <c r="C62" s="185"/>
      <c r="D62" s="186" t="s">
        <v>121</v>
      </c>
      <c r="E62" s="187"/>
      <c r="F62" s="187"/>
      <c r="G62" s="187"/>
      <c r="H62" s="187"/>
      <c r="I62" s="188"/>
      <c r="J62" s="189">
        <f>J198</f>
        <v>0</v>
      </c>
      <c r="K62" s="190"/>
    </row>
    <row r="63" s="1" customFormat="1" ht="21.84" customHeight="1">
      <c r="B63" s="46"/>
      <c r="C63" s="47"/>
      <c r="D63" s="47"/>
      <c r="E63" s="47"/>
      <c r="F63" s="47"/>
      <c r="G63" s="47"/>
      <c r="H63" s="47"/>
      <c r="I63" s="144"/>
      <c r="J63" s="47"/>
      <c r="K63" s="51"/>
    </row>
    <row r="64" s="1" customFormat="1" ht="6.96" customHeight="1">
      <c r="B64" s="67"/>
      <c r="C64" s="68"/>
      <c r="D64" s="68"/>
      <c r="E64" s="68"/>
      <c r="F64" s="68"/>
      <c r="G64" s="68"/>
      <c r="H64" s="68"/>
      <c r="I64" s="166"/>
      <c r="J64" s="68"/>
      <c r="K64" s="69"/>
    </row>
    <row r="68" s="1" customFormat="1" ht="6.96" customHeight="1">
      <c r="B68" s="70"/>
      <c r="C68" s="71"/>
      <c r="D68" s="71"/>
      <c r="E68" s="71"/>
      <c r="F68" s="71"/>
      <c r="G68" s="71"/>
      <c r="H68" s="71"/>
      <c r="I68" s="169"/>
      <c r="J68" s="71"/>
      <c r="K68" s="71"/>
      <c r="L68" s="72"/>
    </row>
    <row r="69" s="1" customFormat="1" ht="36.96" customHeight="1">
      <c r="B69" s="46"/>
      <c r="C69" s="73" t="s">
        <v>122</v>
      </c>
      <c r="D69" s="74"/>
      <c r="E69" s="74"/>
      <c r="F69" s="74"/>
      <c r="G69" s="74"/>
      <c r="H69" s="74"/>
      <c r="I69" s="191"/>
      <c r="J69" s="74"/>
      <c r="K69" s="74"/>
      <c r="L69" s="72"/>
    </row>
    <row r="70" s="1" customFormat="1" ht="6.96" customHeight="1">
      <c r="B70" s="46"/>
      <c r="C70" s="74"/>
      <c r="D70" s="74"/>
      <c r="E70" s="74"/>
      <c r="F70" s="74"/>
      <c r="G70" s="74"/>
      <c r="H70" s="74"/>
      <c r="I70" s="191"/>
      <c r="J70" s="74"/>
      <c r="K70" s="74"/>
      <c r="L70" s="72"/>
    </row>
    <row r="71" s="1" customFormat="1" ht="14.4" customHeight="1">
      <c r="B71" s="46"/>
      <c r="C71" s="76" t="s">
        <v>18</v>
      </c>
      <c r="D71" s="74"/>
      <c r="E71" s="74"/>
      <c r="F71" s="74"/>
      <c r="G71" s="74"/>
      <c r="H71" s="74"/>
      <c r="I71" s="191"/>
      <c r="J71" s="74"/>
      <c r="K71" s="74"/>
      <c r="L71" s="72"/>
    </row>
    <row r="72" s="1" customFormat="1" ht="16.5" customHeight="1">
      <c r="B72" s="46"/>
      <c r="C72" s="74"/>
      <c r="D72" s="74"/>
      <c r="E72" s="192" t="str">
        <f>E7</f>
        <v>ETAPA 1.-OPATŘENÍ PRO LIKVIDACI SRÁŽKOVÝCH VOD - HORNÍ OLDŘICHOV</v>
      </c>
      <c r="F72" s="76"/>
      <c r="G72" s="76"/>
      <c r="H72" s="76"/>
      <c r="I72" s="191"/>
      <c r="J72" s="74"/>
      <c r="K72" s="74"/>
      <c r="L72" s="72"/>
    </row>
    <row r="73" s="1" customFormat="1" ht="14.4" customHeight="1">
      <c r="B73" s="46"/>
      <c r="C73" s="76" t="s">
        <v>106</v>
      </c>
      <c r="D73" s="74"/>
      <c r="E73" s="74"/>
      <c r="F73" s="74"/>
      <c r="G73" s="74"/>
      <c r="H73" s="74"/>
      <c r="I73" s="191"/>
      <c r="J73" s="74"/>
      <c r="K73" s="74"/>
      <c r="L73" s="72"/>
    </row>
    <row r="74" s="1" customFormat="1" ht="17.25" customHeight="1">
      <c r="B74" s="46"/>
      <c r="C74" s="74"/>
      <c r="D74" s="74"/>
      <c r="E74" s="82" t="str">
        <f>E9</f>
        <v>03 - SO 5.2 - Podzemní retence</v>
      </c>
      <c r="F74" s="74"/>
      <c r="G74" s="74"/>
      <c r="H74" s="74"/>
      <c r="I74" s="191"/>
      <c r="J74" s="74"/>
      <c r="K74" s="74"/>
      <c r="L74" s="72"/>
    </row>
    <row r="75" s="1" customFormat="1" ht="6.96" customHeight="1">
      <c r="B75" s="46"/>
      <c r="C75" s="74"/>
      <c r="D75" s="74"/>
      <c r="E75" s="74"/>
      <c r="F75" s="74"/>
      <c r="G75" s="74"/>
      <c r="H75" s="74"/>
      <c r="I75" s="191"/>
      <c r="J75" s="74"/>
      <c r="K75" s="74"/>
      <c r="L75" s="72"/>
    </row>
    <row r="76" s="1" customFormat="1" ht="18" customHeight="1">
      <c r="B76" s="46"/>
      <c r="C76" s="76" t="s">
        <v>24</v>
      </c>
      <c r="D76" s="74"/>
      <c r="E76" s="74"/>
      <c r="F76" s="193" t="str">
        <f>F12</f>
        <v xml:space="preserve"> </v>
      </c>
      <c r="G76" s="74"/>
      <c r="H76" s="74"/>
      <c r="I76" s="194" t="s">
        <v>26</v>
      </c>
      <c r="J76" s="85" t="str">
        <f>IF(J12="","",J12)</f>
        <v>31. 7. 2018</v>
      </c>
      <c r="K76" s="74"/>
      <c r="L76" s="72"/>
    </row>
    <row r="77" s="1" customFormat="1" ht="6.96" customHeight="1">
      <c r="B77" s="46"/>
      <c r="C77" s="74"/>
      <c r="D77" s="74"/>
      <c r="E77" s="74"/>
      <c r="F77" s="74"/>
      <c r="G77" s="74"/>
      <c r="H77" s="74"/>
      <c r="I77" s="191"/>
      <c r="J77" s="74"/>
      <c r="K77" s="74"/>
      <c r="L77" s="72"/>
    </row>
    <row r="78" s="1" customFormat="1">
      <c r="B78" s="46"/>
      <c r="C78" s="76" t="s">
        <v>28</v>
      </c>
      <c r="D78" s="74"/>
      <c r="E78" s="74"/>
      <c r="F78" s="193" t="str">
        <f>E15</f>
        <v>Město Děčín, Mírové nám. 1175/5, 40538</v>
      </c>
      <c r="G78" s="74"/>
      <c r="H78" s="74"/>
      <c r="I78" s="194" t="s">
        <v>36</v>
      </c>
      <c r="J78" s="193" t="str">
        <f>E21</f>
        <v>Aquecon a.s., Čs.Legií 445/4, 41501 Teplice</v>
      </c>
      <c r="K78" s="74"/>
      <c r="L78" s="72"/>
    </row>
    <row r="79" s="1" customFormat="1" ht="14.4" customHeight="1">
      <c r="B79" s="46"/>
      <c r="C79" s="76" t="s">
        <v>34</v>
      </c>
      <c r="D79" s="74"/>
      <c r="E79" s="74"/>
      <c r="F79" s="193" t="str">
        <f>IF(E18="","",E18)</f>
        <v/>
      </c>
      <c r="G79" s="74"/>
      <c r="H79" s="74"/>
      <c r="I79" s="191"/>
      <c r="J79" s="74"/>
      <c r="K79" s="74"/>
      <c r="L79" s="72"/>
    </row>
    <row r="80" s="1" customFormat="1" ht="10.32" customHeight="1">
      <c r="B80" s="46"/>
      <c r="C80" s="74"/>
      <c r="D80" s="74"/>
      <c r="E80" s="74"/>
      <c r="F80" s="74"/>
      <c r="G80" s="74"/>
      <c r="H80" s="74"/>
      <c r="I80" s="191"/>
      <c r="J80" s="74"/>
      <c r="K80" s="74"/>
      <c r="L80" s="72"/>
    </row>
    <row r="81" s="9" customFormat="1" ht="29.28" customHeight="1">
      <c r="B81" s="195"/>
      <c r="C81" s="196" t="s">
        <v>123</v>
      </c>
      <c r="D81" s="197" t="s">
        <v>62</v>
      </c>
      <c r="E81" s="197" t="s">
        <v>58</v>
      </c>
      <c r="F81" s="197" t="s">
        <v>124</v>
      </c>
      <c r="G81" s="197" t="s">
        <v>125</v>
      </c>
      <c r="H81" s="197" t="s">
        <v>126</v>
      </c>
      <c r="I81" s="198" t="s">
        <v>127</v>
      </c>
      <c r="J81" s="197" t="s">
        <v>110</v>
      </c>
      <c r="K81" s="199" t="s">
        <v>128</v>
      </c>
      <c r="L81" s="200"/>
      <c r="M81" s="102" t="s">
        <v>129</v>
      </c>
      <c r="N81" s="103" t="s">
        <v>47</v>
      </c>
      <c r="O81" s="103" t="s">
        <v>130</v>
      </c>
      <c r="P81" s="103" t="s">
        <v>131</v>
      </c>
      <c r="Q81" s="103" t="s">
        <v>132</v>
      </c>
      <c r="R81" s="103" t="s">
        <v>133</v>
      </c>
      <c r="S81" s="103" t="s">
        <v>134</v>
      </c>
      <c r="T81" s="104" t="s">
        <v>135</v>
      </c>
    </row>
    <row r="82" s="1" customFormat="1" ht="29.28" customHeight="1">
      <c r="B82" s="46"/>
      <c r="C82" s="108" t="s">
        <v>111</v>
      </c>
      <c r="D82" s="74"/>
      <c r="E82" s="74"/>
      <c r="F82" s="74"/>
      <c r="G82" s="74"/>
      <c r="H82" s="74"/>
      <c r="I82" s="191"/>
      <c r="J82" s="201">
        <f>BK82</f>
        <v>0</v>
      </c>
      <c r="K82" s="74"/>
      <c r="L82" s="72"/>
      <c r="M82" s="105"/>
      <c r="N82" s="106"/>
      <c r="O82" s="106"/>
      <c r="P82" s="202">
        <f>P83</f>
        <v>0</v>
      </c>
      <c r="Q82" s="106"/>
      <c r="R82" s="202">
        <f>R83</f>
        <v>77.151740000000004</v>
      </c>
      <c r="S82" s="106"/>
      <c r="T82" s="203">
        <f>T83</f>
        <v>0</v>
      </c>
      <c r="AT82" s="24" t="s">
        <v>76</v>
      </c>
      <c r="AU82" s="24" t="s">
        <v>112</v>
      </c>
      <c r="BK82" s="204">
        <f>BK83</f>
        <v>0</v>
      </c>
    </row>
    <row r="83" s="10" customFormat="1" ht="37.44001" customHeight="1">
      <c r="B83" s="205"/>
      <c r="C83" s="206"/>
      <c r="D83" s="207" t="s">
        <v>76</v>
      </c>
      <c r="E83" s="208" t="s">
        <v>136</v>
      </c>
      <c r="F83" s="208" t="s">
        <v>137</v>
      </c>
      <c r="G83" s="206"/>
      <c r="H83" s="206"/>
      <c r="I83" s="209"/>
      <c r="J83" s="210">
        <f>BK83</f>
        <v>0</v>
      </c>
      <c r="K83" s="206"/>
      <c r="L83" s="211"/>
      <c r="M83" s="212"/>
      <c r="N83" s="213"/>
      <c r="O83" s="213"/>
      <c r="P83" s="214">
        <f>P84+P175+P178+P183+P198</f>
        <v>0</v>
      </c>
      <c r="Q83" s="213"/>
      <c r="R83" s="214">
        <f>R84+R175+R178+R183+R198</f>
        <v>77.151740000000004</v>
      </c>
      <c r="S83" s="213"/>
      <c r="T83" s="215">
        <f>T84+T175+T178+T183+T198</f>
        <v>0</v>
      </c>
      <c r="AR83" s="216" t="s">
        <v>85</v>
      </c>
      <c r="AT83" s="217" t="s">
        <v>76</v>
      </c>
      <c r="AU83" s="217" t="s">
        <v>77</v>
      </c>
      <c r="AY83" s="216" t="s">
        <v>138</v>
      </c>
      <c r="BK83" s="218">
        <f>BK84+BK175+BK178+BK183+BK198</f>
        <v>0</v>
      </c>
    </row>
    <row r="84" s="10" customFormat="1" ht="19.92" customHeight="1">
      <c r="B84" s="205"/>
      <c r="C84" s="206"/>
      <c r="D84" s="207" t="s">
        <v>76</v>
      </c>
      <c r="E84" s="219" t="s">
        <v>85</v>
      </c>
      <c r="F84" s="219" t="s">
        <v>139</v>
      </c>
      <c r="G84" s="206"/>
      <c r="H84" s="206"/>
      <c r="I84" s="209"/>
      <c r="J84" s="220">
        <f>BK84</f>
        <v>0</v>
      </c>
      <c r="K84" s="206"/>
      <c r="L84" s="211"/>
      <c r="M84" s="212"/>
      <c r="N84" s="213"/>
      <c r="O84" s="213"/>
      <c r="P84" s="214">
        <f>SUM(P85:P174)</f>
        <v>0</v>
      </c>
      <c r="Q84" s="213"/>
      <c r="R84" s="214">
        <f>SUM(R85:R174)</f>
        <v>2.0387800000000005</v>
      </c>
      <c r="S84" s="213"/>
      <c r="T84" s="215">
        <f>SUM(T85:T174)</f>
        <v>0</v>
      </c>
      <c r="AR84" s="216" t="s">
        <v>85</v>
      </c>
      <c r="AT84" s="217" t="s">
        <v>76</v>
      </c>
      <c r="AU84" s="217" t="s">
        <v>85</v>
      </c>
      <c r="AY84" s="216" t="s">
        <v>138</v>
      </c>
      <c r="BK84" s="218">
        <f>SUM(BK85:BK174)</f>
        <v>0</v>
      </c>
    </row>
    <row r="85" s="1" customFormat="1" ht="38.25" customHeight="1">
      <c r="B85" s="46"/>
      <c r="C85" s="221" t="s">
        <v>85</v>
      </c>
      <c r="D85" s="221" t="s">
        <v>140</v>
      </c>
      <c r="E85" s="222" t="s">
        <v>208</v>
      </c>
      <c r="F85" s="223" t="s">
        <v>209</v>
      </c>
      <c r="G85" s="224" t="s">
        <v>210</v>
      </c>
      <c r="H85" s="225">
        <v>47.600000000000001</v>
      </c>
      <c r="I85" s="226"/>
      <c r="J85" s="227">
        <f>ROUND(I85*H85,2)</f>
        <v>0</v>
      </c>
      <c r="K85" s="223" t="s">
        <v>144</v>
      </c>
      <c r="L85" s="72"/>
      <c r="M85" s="228" t="s">
        <v>42</v>
      </c>
      <c r="N85" s="229" t="s">
        <v>48</v>
      </c>
      <c r="O85" s="47"/>
      <c r="P85" s="230">
        <f>O85*H85</f>
        <v>0</v>
      </c>
      <c r="Q85" s="230">
        <v>0</v>
      </c>
      <c r="R85" s="230">
        <f>Q85*H85</f>
        <v>0</v>
      </c>
      <c r="S85" s="230">
        <v>0</v>
      </c>
      <c r="T85" s="231">
        <f>S85*H85</f>
        <v>0</v>
      </c>
      <c r="AR85" s="24" t="s">
        <v>145</v>
      </c>
      <c r="AT85" s="24" t="s">
        <v>140</v>
      </c>
      <c r="AU85" s="24" t="s">
        <v>23</v>
      </c>
      <c r="AY85" s="24" t="s">
        <v>138</v>
      </c>
      <c r="BE85" s="232">
        <f>IF(N85="základní",J85,0)</f>
        <v>0</v>
      </c>
      <c r="BF85" s="232">
        <f>IF(N85="snížená",J85,0)</f>
        <v>0</v>
      </c>
      <c r="BG85" s="232">
        <f>IF(N85="zákl. přenesená",J85,0)</f>
        <v>0</v>
      </c>
      <c r="BH85" s="232">
        <f>IF(N85="sníž. přenesená",J85,0)</f>
        <v>0</v>
      </c>
      <c r="BI85" s="232">
        <f>IF(N85="nulová",J85,0)</f>
        <v>0</v>
      </c>
      <c r="BJ85" s="24" t="s">
        <v>85</v>
      </c>
      <c r="BK85" s="232">
        <f>ROUND(I85*H85,2)</f>
        <v>0</v>
      </c>
      <c r="BL85" s="24" t="s">
        <v>145</v>
      </c>
      <c r="BM85" s="24" t="s">
        <v>879</v>
      </c>
    </row>
    <row r="86" s="1" customFormat="1">
      <c r="B86" s="46"/>
      <c r="C86" s="74"/>
      <c r="D86" s="233" t="s">
        <v>147</v>
      </c>
      <c r="E86" s="74"/>
      <c r="F86" s="234" t="s">
        <v>212</v>
      </c>
      <c r="G86" s="74"/>
      <c r="H86" s="74"/>
      <c r="I86" s="191"/>
      <c r="J86" s="74"/>
      <c r="K86" s="74"/>
      <c r="L86" s="72"/>
      <c r="M86" s="235"/>
      <c r="N86" s="47"/>
      <c r="O86" s="47"/>
      <c r="P86" s="47"/>
      <c r="Q86" s="47"/>
      <c r="R86" s="47"/>
      <c r="S86" s="47"/>
      <c r="T86" s="95"/>
      <c r="AT86" s="24" t="s">
        <v>147</v>
      </c>
      <c r="AU86" s="24" t="s">
        <v>23</v>
      </c>
    </row>
    <row r="87" s="11" customFormat="1">
      <c r="B87" s="236"/>
      <c r="C87" s="237"/>
      <c r="D87" s="233" t="s">
        <v>149</v>
      </c>
      <c r="E87" s="238" t="s">
        <v>42</v>
      </c>
      <c r="F87" s="239" t="s">
        <v>880</v>
      </c>
      <c r="G87" s="237"/>
      <c r="H87" s="240">
        <v>47.600000000000001</v>
      </c>
      <c r="I87" s="241"/>
      <c r="J87" s="237"/>
      <c r="K87" s="237"/>
      <c r="L87" s="242"/>
      <c r="M87" s="243"/>
      <c r="N87" s="244"/>
      <c r="O87" s="244"/>
      <c r="P87" s="244"/>
      <c r="Q87" s="244"/>
      <c r="R87" s="244"/>
      <c r="S87" s="244"/>
      <c r="T87" s="245"/>
      <c r="AT87" s="246" t="s">
        <v>149</v>
      </c>
      <c r="AU87" s="246" t="s">
        <v>23</v>
      </c>
      <c r="AV87" s="11" t="s">
        <v>23</v>
      </c>
      <c r="AW87" s="11" t="s">
        <v>40</v>
      </c>
      <c r="AX87" s="11" t="s">
        <v>77</v>
      </c>
      <c r="AY87" s="246" t="s">
        <v>138</v>
      </c>
    </row>
    <row r="88" s="12" customFormat="1">
      <c r="B88" s="247"/>
      <c r="C88" s="248"/>
      <c r="D88" s="233" t="s">
        <v>149</v>
      </c>
      <c r="E88" s="249" t="s">
        <v>42</v>
      </c>
      <c r="F88" s="250" t="s">
        <v>151</v>
      </c>
      <c r="G88" s="248"/>
      <c r="H88" s="251">
        <v>47.600000000000001</v>
      </c>
      <c r="I88" s="252"/>
      <c r="J88" s="248"/>
      <c r="K88" s="248"/>
      <c r="L88" s="253"/>
      <c r="M88" s="254"/>
      <c r="N88" s="255"/>
      <c r="O88" s="255"/>
      <c r="P88" s="255"/>
      <c r="Q88" s="255"/>
      <c r="R88" s="255"/>
      <c r="S88" s="255"/>
      <c r="T88" s="256"/>
      <c r="AT88" s="257" t="s">
        <v>149</v>
      </c>
      <c r="AU88" s="257" t="s">
        <v>23</v>
      </c>
      <c r="AV88" s="12" t="s">
        <v>145</v>
      </c>
      <c r="AW88" s="12" t="s">
        <v>40</v>
      </c>
      <c r="AX88" s="12" t="s">
        <v>85</v>
      </c>
      <c r="AY88" s="257" t="s">
        <v>138</v>
      </c>
    </row>
    <row r="89" s="1" customFormat="1" ht="25.5" customHeight="1">
      <c r="B89" s="46"/>
      <c r="C89" s="221" t="s">
        <v>23</v>
      </c>
      <c r="D89" s="221" t="s">
        <v>140</v>
      </c>
      <c r="E89" s="222" t="s">
        <v>570</v>
      </c>
      <c r="F89" s="223" t="s">
        <v>571</v>
      </c>
      <c r="G89" s="224" t="s">
        <v>210</v>
      </c>
      <c r="H89" s="225">
        <v>656.88</v>
      </c>
      <c r="I89" s="226"/>
      <c r="J89" s="227">
        <f>ROUND(I89*H89,2)</f>
        <v>0</v>
      </c>
      <c r="K89" s="223" t="s">
        <v>144</v>
      </c>
      <c r="L89" s="72"/>
      <c r="M89" s="228" t="s">
        <v>42</v>
      </c>
      <c r="N89" s="229" t="s">
        <v>48</v>
      </c>
      <c r="O89" s="47"/>
      <c r="P89" s="230">
        <f>O89*H89</f>
        <v>0</v>
      </c>
      <c r="Q89" s="230">
        <v>0</v>
      </c>
      <c r="R89" s="230">
        <f>Q89*H89</f>
        <v>0</v>
      </c>
      <c r="S89" s="230">
        <v>0</v>
      </c>
      <c r="T89" s="231">
        <f>S89*H89</f>
        <v>0</v>
      </c>
      <c r="AR89" s="24" t="s">
        <v>145</v>
      </c>
      <c r="AT89" s="24" t="s">
        <v>140</v>
      </c>
      <c r="AU89" s="24" t="s">
        <v>23</v>
      </c>
      <c r="AY89" s="24" t="s">
        <v>138</v>
      </c>
      <c r="BE89" s="232">
        <f>IF(N89="základní",J89,0)</f>
        <v>0</v>
      </c>
      <c r="BF89" s="232">
        <f>IF(N89="snížená",J89,0)</f>
        <v>0</v>
      </c>
      <c r="BG89" s="232">
        <f>IF(N89="zákl. přenesená",J89,0)</f>
        <v>0</v>
      </c>
      <c r="BH89" s="232">
        <f>IF(N89="sníž. přenesená",J89,0)</f>
        <v>0</v>
      </c>
      <c r="BI89" s="232">
        <f>IF(N89="nulová",J89,0)</f>
        <v>0</v>
      </c>
      <c r="BJ89" s="24" t="s">
        <v>85</v>
      </c>
      <c r="BK89" s="232">
        <f>ROUND(I89*H89,2)</f>
        <v>0</v>
      </c>
      <c r="BL89" s="24" t="s">
        <v>145</v>
      </c>
      <c r="BM89" s="24" t="s">
        <v>881</v>
      </c>
    </row>
    <row r="90" s="1" customFormat="1">
      <c r="B90" s="46"/>
      <c r="C90" s="74"/>
      <c r="D90" s="233" t="s">
        <v>147</v>
      </c>
      <c r="E90" s="74"/>
      <c r="F90" s="234" t="s">
        <v>573</v>
      </c>
      <c r="G90" s="74"/>
      <c r="H90" s="74"/>
      <c r="I90" s="191"/>
      <c r="J90" s="74"/>
      <c r="K90" s="74"/>
      <c r="L90" s="72"/>
      <c r="M90" s="235"/>
      <c r="N90" s="47"/>
      <c r="O90" s="47"/>
      <c r="P90" s="47"/>
      <c r="Q90" s="47"/>
      <c r="R90" s="47"/>
      <c r="S90" s="47"/>
      <c r="T90" s="95"/>
      <c r="AT90" s="24" t="s">
        <v>147</v>
      </c>
      <c r="AU90" s="24" t="s">
        <v>23</v>
      </c>
    </row>
    <row r="91" s="14" customFormat="1">
      <c r="B91" s="269"/>
      <c r="C91" s="270"/>
      <c r="D91" s="233" t="s">
        <v>149</v>
      </c>
      <c r="E91" s="271" t="s">
        <v>42</v>
      </c>
      <c r="F91" s="272" t="s">
        <v>882</v>
      </c>
      <c r="G91" s="270"/>
      <c r="H91" s="271" t="s">
        <v>42</v>
      </c>
      <c r="I91" s="273"/>
      <c r="J91" s="270"/>
      <c r="K91" s="270"/>
      <c r="L91" s="274"/>
      <c r="M91" s="275"/>
      <c r="N91" s="276"/>
      <c r="O91" s="276"/>
      <c r="P91" s="276"/>
      <c r="Q91" s="276"/>
      <c r="R91" s="276"/>
      <c r="S91" s="276"/>
      <c r="T91" s="277"/>
      <c r="AT91" s="278" t="s">
        <v>149</v>
      </c>
      <c r="AU91" s="278" t="s">
        <v>23</v>
      </c>
      <c r="AV91" s="14" t="s">
        <v>85</v>
      </c>
      <c r="AW91" s="14" t="s">
        <v>40</v>
      </c>
      <c r="AX91" s="14" t="s">
        <v>77</v>
      </c>
      <c r="AY91" s="278" t="s">
        <v>138</v>
      </c>
    </row>
    <row r="92" s="11" customFormat="1">
      <c r="B92" s="236"/>
      <c r="C92" s="237"/>
      <c r="D92" s="233" t="s">
        <v>149</v>
      </c>
      <c r="E92" s="238" t="s">
        <v>42</v>
      </c>
      <c r="F92" s="239" t="s">
        <v>883</v>
      </c>
      <c r="G92" s="237"/>
      <c r="H92" s="240">
        <v>1142.4000000000001</v>
      </c>
      <c r="I92" s="241"/>
      <c r="J92" s="237"/>
      <c r="K92" s="237"/>
      <c r="L92" s="242"/>
      <c r="M92" s="243"/>
      <c r="N92" s="244"/>
      <c r="O92" s="244"/>
      <c r="P92" s="244"/>
      <c r="Q92" s="244"/>
      <c r="R92" s="244"/>
      <c r="S92" s="244"/>
      <c r="T92" s="245"/>
      <c r="AT92" s="246" t="s">
        <v>149</v>
      </c>
      <c r="AU92" s="246" t="s">
        <v>23</v>
      </c>
      <c r="AV92" s="11" t="s">
        <v>23</v>
      </c>
      <c r="AW92" s="11" t="s">
        <v>40</v>
      </c>
      <c r="AX92" s="11" t="s">
        <v>77</v>
      </c>
      <c r="AY92" s="246" t="s">
        <v>138</v>
      </c>
    </row>
    <row r="93" s="11" customFormat="1">
      <c r="B93" s="236"/>
      <c r="C93" s="237"/>
      <c r="D93" s="233" t="s">
        <v>149</v>
      </c>
      <c r="E93" s="238" t="s">
        <v>42</v>
      </c>
      <c r="F93" s="239" t="s">
        <v>884</v>
      </c>
      <c r="G93" s="237"/>
      <c r="H93" s="240">
        <v>-47.600000000000001</v>
      </c>
      <c r="I93" s="241"/>
      <c r="J93" s="237"/>
      <c r="K93" s="237"/>
      <c r="L93" s="242"/>
      <c r="M93" s="243"/>
      <c r="N93" s="244"/>
      <c r="O93" s="244"/>
      <c r="P93" s="244"/>
      <c r="Q93" s="244"/>
      <c r="R93" s="244"/>
      <c r="S93" s="244"/>
      <c r="T93" s="245"/>
      <c r="AT93" s="246" t="s">
        <v>149</v>
      </c>
      <c r="AU93" s="246" t="s">
        <v>23</v>
      </c>
      <c r="AV93" s="11" t="s">
        <v>23</v>
      </c>
      <c r="AW93" s="11" t="s">
        <v>40</v>
      </c>
      <c r="AX93" s="11" t="s">
        <v>77</v>
      </c>
      <c r="AY93" s="246" t="s">
        <v>138</v>
      </c>
    </row>
    <row r="94" s="13" customFormat="1">
      <c r="B94" s="258"/>
      <c r="C94" s="259"/>
      <c r="D94" s="233" t="s">
        <v>149</v>
      </c>
      <c r="E94" s="260" t="s">
        <v>42</v>
      </c>
      <c r="F94" s="261" t="s">
        <v>227</v>
      </c>
      <c r="G94" s="259"/>
      <c r="H94" s="262">
        <v>1094.8</v>
      </c>
      <c r="I94" s="263"/>
      <c r="J94" s="259"/>
      <c r="K94" s="259"/>
      <c r="L94" s="264"/>
      <c r="M94" s="265"/>
      <c r="N94" s="266"/>
      <c r="O94" s="266"/>
      <c r="P94" s="266"/>
      <c r="Q94" s="266"/>
      <c r="R94" s="266"/>
      <c r="S94" s="266"/>
      <c r="T94" s="267"/>
      <c r="AT94" s="268" t="s">
        <v>149</v>
      </c>
      <c r="AU94" s="268" t="s">
        <v>23</v>
      </c>
      <c r="AV94" s="13" t="s">
        <v>157</v>
      </c>
      <c r="AW94" s="13" t="s">
        <v>40</v>
      </c>
      <c r="AX94" s="13" t="s">
        <v>77</v>
      </c>
      <c r="AY94" s="268" t="s">
        <v>138</v>
      </c>
    </row>
    <row r="95" s="11" customFormat="1">
      <c r="B95" s="236"/>
      <c r="C95" s="237"/>
      <c r="D95" s="233" t="s">
        <v>149</v>
      </c>
      <c r="E95" s="238" t="s">
        <v>42</v>
      </c>
      <c r="F95" s="239" t="s">
        <v>42</v>
      </c>
      <c r="G95" s="237"/>
      <c r="H95" s="240">
        <v>0</v>
      </c>
      <c r="I95" s="241"/>
      <c r="J95" s="237"/>
      <c r="K95" s="237"/>
      <c r="L95" s="242"/>
      <c r="M95" s="243"/>
      <c r="N95" s="244"/>
      <c r="O95" s="244"/>
      <c r="P95" s="244"/>
      <c r="Q95" s="244"/>
      <c r="R95" s="244"/>
      <c r="S95" s="244"/>
      <c r="T95" s="245"/>
      <c r="AT95" s="246" t="s">
        <v>149</v>
      </c>
      <c r="AU95" s="246" t="s">
        <v>23</v>
      </c>
      <c r="AV95" s="11" t="s">
        <v>23</v>
      </c>
      <c r="AW95" s="11" t="s">
        <v>40</v>
      </c>
      <c r="AX95" s="11" t="s">
        <v>77</v>
      </c>
      <c r="AY95" s="246" t="s">
        <v>138</v>
      </c>
    </row>
    <row r="96" s="11" customFormat="1">
      <c r="B96" s="236"/>
      <c r="C96" s="237"/>
      <c r="D96" s="233" t="s">
        <v>149</v>
      </c>
      <c r="E96" s="238" t="s">
        <v>42</v>
      </c>
      <c r="F96" s="239" t="s">
        <v>885</v>
      </c>
      <c r="G96" s="237"/>
      <c r="H96" s="240">
        <v>656.88</v>
      </c>
      <c r="I96" s="241"/>
      <c r="J96" s="237"/>
      <c r="K96" s="237"/>
      <c r="L96" s="242"/>
      <c r="M96" s="243"/>
      <c r="N96" s="244"/>
      <c r="O96" s="244"/>
      <c r="P96" s="244"/>
      <c r="Q96" s="244"/>
      <c r="R96" s="244"/>
      <c r="S96" s="244"/>
      <c r="T96" s="245"/>
      <c r="AT96" s="246" t="s">
        <v>149</v>
      </c>
      <c r="AU96" s="246" t="s">
        <v>23</v>
      </c>
      <c r="AV96" s="11" t="s">
        <v>23</v>
      </c>
      <c r="AW96" s="11" t="s">
        <v>40</v>
      </c>
      <c r="AX96" s="11" t="s">
        <v>77</v>
      </c>
      <c r="AY96" s="246" t="s">
        <v>138</v>
      </c>
    </row>
    <row r="97" s="13" customFormat="1">
      <c r="B97" s="258"/>
      <c r="C97" s="259"/>
      <c r="D97" s="233" t="s">
        <v>149</v>
      </c>
      <c r="E97" s="260" t="s">
        <v>42</v>
      </c>
      <c r="F97" s="261" t="s">
        <v>227</v>
      </c>
      <c r="G97" s="259"/>
      <c r="H97" s="262">
        <v>656.88</v>
      </c>
      <c r="I97" s="263"/>
      <c r="J97" s="259"/>
      <c r="K97" s="259"/>
      <c r="L97" s="264"/>
      <c r="M97" s="265"/>
      <c r="N97" s="266"/>
      <c r="O97" s="266"/>
      <c r="P97" s="266"/>
      <c r="Q97" s="266"/>
      <c r="R97" s="266"/>
      <c r="S97" s="266"/>
      <c r="T97" s="267"/>
      <c r="AT97" s="268" t="s">
        <v>149</v>
      </c>
      <c r="AU97" s="268" t="s">
        <v>23</v>
      </c>
      <c r="AV97" s="13" t="s">
        <v>157</v>
      </c>
      <c r="AW97" s="13" t="s">
        <v>40</v>
      </c>
      <c r="AX97" s="13" t="s">
        <v>85</v>
      </c>
      <c r="AY97" s="268" t="s">
        <v>138</v>
      </c>
    </row>
    <row r="98" s="1" customFormat="1" ht="25.5" customHeight="1">
      <c r="B98" s="46"/>
      <c r="C98" s="221" t="s">
        <v>157</v>
      </c>
      <c r="D98" s="221" t="s">
        <v>140</v>
      </c>
      <c r="E98" s="222" t="s">
        <v>578</v>
      </c>
      <c r="F98" s="223" t="s">
        <v>579</v>
      </c>
      <c r="G98" s="224" t="s">
        <v>210</v>
      </c>
      <c r="H98" s="225">
        <v>218.96000000000001</v>
      </c>
      <c r="I98" s="226"/>
      <c r="J98" s="227">
        <f>ROUND(I98*H98,2)</f>
        <v>0</v>
      </c>
      <c r="K98" s="223" t="s">
        <v>144</v>
      </c>
      <c r="L98" s="72"/>
      <c r="M98" s="228" t="s">
        <v>42</v>
      </c>
      <c r="N98" s="229" t="s">
        <v>48</v>
      </c>
      <c r="O98" s="47"/>
      <c r="P98" s="230">
        <f>O98*H98</f>
        <v>0</v>
      </c>
      <c r="Q98" s="230">
        <v>0</v>
      </c>
      <c r="R98" s="230">
        <f>Q98*H98</f>
        <v>0</v>
      </c>
      <c r="S98" s="230">
        <v>0</v>
      </c>
      <c r="T98" s="231">
        <f>S98*H98</f>
        <v>0</v>
      </c>
      <c r="AR98" s="24" t="s">
        <v>145</v>
      </c>
      <c r="AT98" s="24" t="s">
        <v>140</v>
      </c>
      <c r="AU98" s="24" t="s">
        <v>23</v>
      </c>
      <c r="AY98" s="24" t="s">
        <v>138</v>
      </c>
      <c r="BE98" s="232">
        <f>IF(N98="základní",J98,0)</f>
        <v>0</v>
      </c>
      <c r="BF98" s="232">
        <f>IF(N98="snížená",J98,0)</f>
        <v>0</v>
      </c>
      <c r="BG98" s="232">
        <f>IF(N98="zákl. přenesená",J98,0)</f>
        <v>0</v>
      </c>
      <c r="BH98" s="232">
        <f>IF(N98="sníž. přenesená",J98,0)</f>
        <v>0</v>
      </c>
      <c r="BI98" s="232">
        <f>IF(N98="nulová",J98,0)</f>
        <v>0</v>
      </c>
      <c r="BJ98" s="24" t="s">
        <v>85</v>
      </c>
      <c r="BK98" s="232">
        <f>ROUND(I98*H98,2)</f>
        <v>0</v>
      </c>
      <c r="BL98" s="24" t="s">
        <v>145</v>
      </c>
      <c r="BM98" s="24" t="s">
        <v>886</v>
      </c>
    </row>
    <row r="99" s="1" customFormat="1">
      <c r="B99" s="46"/>
      <c r="C99" s="74"/>
      <c r="D99" s="233" t="s">
        <v>147</v>
      </c>
      <c r="E99" s="74"/>
      <c r="F99" s="234" t="s">
        <v>573</v>
      </c>
      <c r="G99" s="74"/>
      <c r="H99" s="74"/>
      <c r="I99" s="191"/>
      <c r="J99" s="74"/>
      <c r="K99" s="74"/>
      <c r="L99" s="72"/>
      <c r="M99" s="235"/>
      <c r="N99" s="47"/>
      <c r="O99" s="47"/>
      <c r="P99" s="47"/>
      <c r="Q99" s="47"/>
      <c r="R99" s="47"/>
      <c r="S99" s="47"/>
      <c r="T99" s="95"/>
      <c r="AT99" s="24" t="s">
        <v>147</v>
      </c>
      <c r="AU99" s="24" t="s">
        <v>23</v>
      </c>
    </row>
    <row r="100" s="11" customFormat="1">
      <c r="B100" s="236"/>
      <c r="C100" s="237"/>
      <c r="D100" s="233" t="s">
        <v>149</v>
      </c>
      <c r="E100" s="238" t="s">
        <v>42</v>
      </c>
      <c r="F100" s="239" t="s">
        <v>887</v>
      </c>
      <c r="G100" s="237"/>
      <c r="H100" s="240">
        <v>218.96000000000001</v>
      </c>
      <c r="I100" s="241"/>
      <c r="J100" s="237"/>
      <c r="K100" s="237"/>
      <c r="L100" s="242"/>
      <c r="M100" s="243"/>
      <c r="N100" s="244"/>
      <c r="O100" s="244"/>
      <c r="P100" s="244"/>
      <c r="Q100" s="244"/>
      <c r="R100" s="244"/>
      <c r="S100" s="244"/>
      <c r="T100" s="245"/>
      <c r="AT100" s="246" t="s">
        <v>149</v>
      </c>
      <c r="AU100" s="246" t="s">
        <v>23</v>
      </c>
      <c r="AV100" s="11" t="s">
        <v>23</v>
      </c>
      <c r="AW100" s="11" t="s">
        <v>40</v>
      </c>
      <c r="AX100" s="11" t="s">
        <v>77</v>
      </c>
      <c r="AY100" s="246" t="s">
        <v>138</v>
      </c>
    </row>
    <row r="101" s="12" customFormat="1">
      <c r="B101" s="247"/>
      <c r="C101" s="248"/>
      <c r="D101" s="233" t="s">
        <v>149</v>
      </c>
      <c r="E101" s="249" t="s">
        <v>42</v>
      </c>
      <c r="F101" s="250" t="s">
        <v>151</v>
      </c>
      <c r="G101" s="248"/>
      <c r="H101" s="251">
        <v>218.96000000000001</v>
      </c>
      <c r="I101" s="252"/>
      <c r="J101" s="248"/>
      <c r="K101" s="248"/>
      <c r="L101" s="253"/>
      <c r="M101" s="254"/>
      <c r="N101" s="255"/>
      <c r="O101" s="255"/>
      <c r="P101" s="255"/>
      <c r="Q101" s="255"/>
      <c r="R101" s="255"/>
      <c r="S101" s="255"/>
      <c r="T101" s="256"/>
      <c r="AT101" s="257" t="s">
        <v>149</v>
      </c>
      <c r="AU101" s="257" t="s">
        <v>23</v>
      </c>
      <c r="AV101" s="12" t="s">
        <v>145</v>
      </c>
      <c r="AW101" s="12" t="s">
        <v>40</v>
      </c>
      <c r="AX101" s="12" t="s">
        <v>85</v>
      </c>
      <c r="AY101" s="257" t="s">
        <v>138</v>
      </c>
    </row>
    <row r="102" s="1" customFormat="1" ht="25.5" customHeight="1">
      <c r="B102" s="46"/>
      <c r="C102" s="221" t="s">
        <v>145</v>
      </c>
      <c r="D102" s="221" t="s">
        <v>140</v>
      </c>
      <c r="E102" s="222" t="s">
        <v>582</v>
      </c>
      <c r="F102" s="223" t="s">
        <v>583</v>
      </c>
      <c r="G102" s="224" t="s">
        <v>210</v>
      </c>
      <c r="H102" s="225">
        <v>218.96000000000001</v>
      </c>
      <c r="I102" s="226"/>
      <c r="J102" s="227">
        <f>ROUND(I102*H102,2)</f>
        <v>0</v>
      </c>
      <c r="K102" s="223" t="s">
        <v>144</v>
      </c>
      <c r="L102" s="72"/>
      <c r="M102" s="228" t="s">
        <v>42</v>
      </c>
      <c r="N102" s="229" t="s">
        <v>48</v>
      </c>
      <c r="O102" s="47"/>
      <c r="P102" s="230">
        <f>O102*H102</f>
        <v>0</v>
      </c>
      <c r="Q102" s="230">
        <v>0</v>
      </c>
      <c r="R102" s="230">
        <f>Q102*H102</f>
        <v>0</v>
      </c>
      <c r="S102" s="230">
        <v>0</v>
      </c>
      <c r="T102" s="231">
        <f>S102*H102</f>
        <v>0</v>
      </c>
      <c r="AR102" s="24" t="s">
        <v>145</v>
      </c>
      <c r="AT102" s="24" t="s">
        <v>140</v>
      </c>
      <c r="AU102" s="24" t="s">
        <v>23</v>
      </c>
      <c r="AY102" s="24" t="s">
        <v>138</v>
      </c>
      <c r="BE102" s="232">
        <f>IF(N102="základní",J102,0)</f>
        <v>0</v>
      </c>
      <c r="BF102" s="232">
        <f>IF(N102="snížená",J102,0)</f>
        <v>0</v>
      </c>
      <c r="BG102" s="232">
        <f>IF(N102="zákl. přenesená",J102,0)</f>
        <v>0</v>
      </c>
      <c r="BH102" s="232">
        <f>IF(N102="sníž. přenesená",J102,0)</f>
        <v>0</v>
      </c>
      <c r="BI102" s="232">
        <f>IF(N102="nulová",J102,0)</f>
        <v>0</v>
      </c>
      <c r="BJ102" s="24" t="s">
        <v>85</v>
      </c>
      <c r="BK102" s="232">
        <f>ROUND(I102*H102,2)</f>
        <v>0</v>
      </c>
      <c r="BL102" s="24" t="s">
        <v>145</v>
      </c>
      <c r="BM102" s="24" t="s">
        <v>888</v>
      </c>
    </row>
    <row r="103" s="1" customFormat="1">
      <c r="B103" s="46"/>
      <c r="C103" s="74"/>
      <c r="D103" s="233" t="s">
        <v>147</v>
      </c>
      <c r="E103" s="74"/>
      <c r="F103" s="234" t="s">
        <v>573</v>
      </c>
      <c r="G103" s="74"/>
      <c r="H103" s="74"/>
      <c r="I103" s="191"/>
      <c r="J103" s="74"/>
      <c r="K103" s="74"/>
      <c r="L103" s="72"/>
      <c r="M103" s="235"/>
      <c r="N103" s="47"/>
      <c r="O103" s="47"/>
      <c r="P103" s="47"/>
      <c r="Q103" s="47"/>
      <c r="R103" s="47"/>
      <c r="S103" s="47"/>
      <c r="T103" s="95"/>
      <c r="AT103" s="24" t="s">
        <v>147</v>
      </c>
      <c r="AU103" s="24" t="s">
        <v>23</v>
      </c>
    </row>
    <row r="104" s="11" customFormat="1">
      <c r="B104" s="236"/>
      <c r="C104" s="237"/>
      <c r="D104" s="233" t="s">
        <v>149</v>
      </c>
      <c r="E104" s="238" t="s">
        <v>42</v>
      </c>
      <c r="F104" s="239" t="s">
        <v>889</v>
      </c>
      <c r="G104" s="237"/>
      <c r="H104" s="240">
        <v>218.96000000000001</v>
      </c>
      <c r="I104" s="241"/>
      <c r="J104" s="237"/>
      <c r="K104" s="237"/>
      <c r="L104" s="242"/>
      <c r="M104" s="243"/>
      <c r="N104" s="244"/>
      <c r="O104" s="244"/>
      <c r="P104" s="244"/>
      <c r="Q104" s="244"/>
      <c r="R104" s="244"/>
      <c r="S104" s="244"/>
      <c r="T104" s="245"/>
      <c r="AT104" s="246" t="s">
        <v>149</v>
      </c>
      <c r="AU104" s="246" t="s">
        <v>23</v>
      </c>
      <c r="AV104" s="11" t="s">
        <v>23</v>
      </c>
      <c r="AW104" s="11" t="s">
        <v>40</v>
      </c>
      <c r="AX104" s="11" t="s">
        <v>77</v>
      </c>
      <c r="AY104" s="246" t="s">
        <v>138</v>
      </c>
    </row>
    <row r="105" s="12" customFormat="1">
      <c r="B105" s="247"/>
      <c r="C105" s="248"/>
      <c r="D105" s="233" t="s">
        <v>149</v>
      </c>
      <c r="E105" s="249" t="s">
        <v>42</v>
      </c>
      <c r="F105" s="250" t="s">
        <v>151</v>
      </c>
      <c r="G105" s="248"/>
      <c r="H105" s="251">
        <v>218.96000000000001</v>
      </c>
      <c r="I105" s="252"/>
      <c r="J105" s="248"/>
      <c r="K105" s="248"/>
      <c r="L105" s="253"/>
      <c r="M105" s="254"/>
      <c r="N105" s="255"/>
      <c r="O105" s="255"/>
      <c r="P105" s="255"/>
      <c r="Q105" s="255"/>
      <c r="R105" s="255"/>
      <c r="S105" s="255"/>
      <c r="T105" s="256"/>
      <c r="AT105" s="257" t="s">
        <v>149</v>
      </c>
      <c r="AU105" s="257" t="s">
        <v>23</v>
      </c>
      <c r="AV105" s="12" t="s">
        <v>145</v>
      </c>
      <c r="AW105" s="12" t="s">
        <v>40</v>
      </c>
      <c r="AX105" s="12" t="s">
        <v>85</v>
      </c>
      <c r="AY105" s="257" t="s">
        <v>138</v>
      </c>
    </row>
    <row r="106" s="1" customFormat="1" ht="25.5" customHeight="1">
      <c r="B106" s="46"/>
      <c r="C106" s="221" t="s">
        <v>169</v>
      </c>
      <c r="D106" s="221" t="s">
        <v>140</v>
      </c>
      <c r="E106" s="222" t="s">
        <v>586</v>
      </c>
      <c r="F106" s="223" t="s">
        <v>587</v>
      </c>
      <c r="G106" s="224" t="s">
        <v>210</v>
      </c>
      <c r="H106" s="225">
        <v>72.986999999999995</v>
      </c>
      <c r="I106" s="226"/>
      <c r="J106" s="227">
        <f>ROUND(I106*H106,2)</f>
        <v>0</v>
      </c>
      <c r="K106" s="223" t="s">
        <v>144</v>
      </c>
      <c r="L106" s="72"/>
      <c r="M106" s="228" t="s">
        <v>42</v>
      </c>
      <c r="N106" s="229" t="s">
        <v>48</v>
      </c>
      <c r="O106" s="47"/>
      <c r="P106" s="230">
        <f>O106*H106</f>
        <v>0</v>
      </c>
      <c r="Q106" s="230">
        <v>0</v>
      </c>
      <c r="R106" s="230">
        <f>Q106*H106</f>
        <v>0</v>
      </c>
      <c r="S106" s="230">
        <v>0</v>
      </c>
      <c r="T106" s="231">
        <f>S106*H106</f>
        <v>0</v>
      </c>
      <c r="AR106" s="24" t="s">
        <v>145</v>
      </c>
      <c r="AT106" s="24" t="s">
        <v>140</v>
      </c>
      <c r="AU106" s="24" t="s">
        <v>23</v>
      </c>
      <c r="AY106" s="24" t="s">
        <v>138</v>
      </c>
      <c r="BE106" s="232">
        <f>IF(N106="základní",J106,0)</f>
        <v>0</v>
      </c>
      <c r="BF106" s="232">
        <f>IF(N106="snížená",J106,0)</f>
        <v>0</v>
      </c>
      <c r="BG106" s="232">
        <f>IF(N106="zákl. přenesená",J106,0)</f>
        <v>0</v>
      </c>
      <c r="BH106" s="232">
        <f>IF(N106="sníž. přenesená",J106,0)</f>
        <v>0</v>
      </c>
      <c r="BI106" s="232">
        <f>IF(N106="nulová",J106,0)</f>
        <v>0</v>
      </c>
      <c r="BJ106" s="24" t="s">
        <v>85</v>
      </c>
      <c r="BK106" s="232">
        <f>ROUND(I106*H106,2)</f>
        <v>0</v>
      </c>
      <c r="BL106" s="24" t="s">
        <v>145</v>
      </c>
      <c r="BM106" s="24" t="s">
        <v>890</v>
      </c>
    </row>
    <row r="107" s="1" customFormat="1">
      <c r="B107" s="46"/>
      <c r="C107" s="74"/>
      <c r="D107" s="233" t="s">
        <v>147</v>
      </c>
      <c r="E107" s="74"/>
      <c r="F107" s="234" t="s">
        <v>573</v>
      </c>
      <c r="G107" s="74"/>
      <c r="H107" s="74"/>
      <c r="I107" s="191"/>
      <c r="J107" s="74"/>
      <c r="K107" s="74"/>
      <c r="L107" s="72"/>
      <c r="M107" s="235"/>
      <c r="N107" s="47"/>
      <c r="O107" s="47"/>
      <c r="P107" s="47"/>
      <c r="Q107" s="47"/>
      <c r="R107" s="47"/>
      <c r="S107" s="47"/>
      <c r="T107" s="95"/>
      <c r="AT107" s="24" t="s">
        <v>147</v>
      </c>
      <c r="AU107" s="24" t="s">
        <v>23</v>
      </c>
    </row>
    <row r="108" s="11" customFormat="1">
      <c r="B108" s="236"/>
      <c r="C108" s="237"/>
      <c r="D108" s="233" t="s">
        <v>149</v>
      </c>
      <c r="E108" s="238" t="s">
        <v>42</v>
      </c>
      <c r="F108" s="239" t="s">
        <v>891</v>
      </c>
      <c r="G108" s="237"/>
      <c r="H108" s="240">
        <v>72.986999999999995</v>
      </c>
      <c r="I108" s="241"/>
      <c r="J108" s="237"/>
      <c r="K108" s="237"/>
      <c r="L108" s="242"/>
      <c r="M108" s="243"/>
      <c r="N108" s="244"/>
      <c r="O108" s="244"/>
      <c r="P108" s="244"/>
      <c r="Q108" s="244"/>
      <c r="R108" s="244"/>
      <c r="S108" s="244"/>
      <c r="T108" s="245"/>
      <c r="AT108" s="246" t="s">
        <v>149</v>
      </c>
      <c r="AU108" s="246" t="s">
        <v>23</v>
      </c>
      <c r="AV108" s="11" t="s">
        <v>23</v>
      </c>
      <c r="AW108" s="11" t="s">
        <v>40</v>
      </c>
      <c r="AX108" s="11" t="s">
        <v>77</v>
      </c>
      <c r="AY108" s="246" t="s">
        <v>138</v>
      </c>
    </row>
    <row r="109" s="12" customFormat="1">
      <c r="B109" s="247"/>
      <c r="C109" s="248"/>
      <c r="D109" s="233" t="s">
        <v>149</v>
      </c>
      <c r="E109" s="249" t="s">
        <v>42</v>
      </c>
      <c r="F109" s="250" t="s">
        <v>151</v>
      </c>
      <c r="G109" s="248"/>
      <c r="H109" s="251">
        <v>72.986999999999995</v>
      </c>
      <c r="I109" s="252"/>
      <c r="J109" s="248"/>
      <c r="K109" s="248"/>
      <c r="L109" s="253"/>
      <c r="M109" s="254"/>
      <c r="N109" s="255"/>
      <c r="O109" s="255"/>
      <c r="P109" s="255"/>
      <c r="Q109" s="255"/>
      <c r="R109" s="255"/>
      <c r="S109" s="255"/>
      <c r="T109" s="256"/>
      <c r="AT109" s="257" t="s">
        <v>149</v>
      </c>
      <c r="AU109" s="257" t="s">
        <v>23</v>
      </c>
      <c r="AV109" s="12" t="s">
        <v>145</v>
      </c>
      <c r="AW109" s="12" t="s">
        <v>40</v>
      </c>
      <c r="AX109" s="12" t="s">
        <v>85</v>
      </c>
      <c r="AY109" s="257" t="s">
        <v>138</v>
      </c>
    </row>
    <row r="110" s="1" customFormat="1" ht="25.5" customHeight="1">
      <c r="B110" s="46"/>
      <c r="C110" s="221" t="s">
        <v>175</v>
      </c>
      <c r="D110" s="221" t="s">
        <v>140</v>
      </c>
      <c r="E110" s="222" t="s">
        <v>589</v>
      </c>
      <c r="F110" s="223" t="s">
        <v>590</v>
      </c>
      <c r="G110" s="224" t="s">
        <v>210</v>
      </c>
      <c r="H110" s="225">
        <v>218.96000000000001</v>
      </c>
      <c r="I110" s="226"/>
      <c r="J110" s="227">
        <f>ROUND(I110*H110,2)</f>
        <v>0</v>
      </c>
      <c r="K110" s="223" t="s">
        <v>144</v>
      </c>
      <c r="L110" s="72"/>
      <c r="M110" s="228" t="s">
        <v>42</v>
      </c>
      <c r="N110" s="229" t="s">
        <v>48</v>
      </c>
      <c r="O110" s="47"/>
      <c r="P110" s="230">
        <f>O110*H110</f>
        <v>0</v>
      </c>
      <c r="Q110" s="230">
        <v>0.0083000000000000001</v>
      </c>
      <c r="R110" s="230">
        <f>Q110*H110</f>
        <v>1.8173680000000001</v>
      </c>
      <c r="S110" s="230">
        <v>0</v>
      </c>
      <c r="T110" s="231">
        <f>S110*H110</f>
        <v>0</v>
      </c>
      <c r="AR110" s="24" t="s">
        <v>145</v>
      </c>
      <c r="AT110" s="24" t="s">
        <v>140</v>
      </c>
      <c r="AU110" s="24" t="s">
        <v>23</v>
      </c>
      <c r="AY110" s="24" t="s">
        <v>138</v>
      </c>
      <c r="BE110" s="232">
        <f>IF(N110="základní",J110,0)</f>
        <v>0</v>
      </c>
      <c r="BF110" s="232">
        <f>IF(N110="snížená",J110,0)</f>
        <v>0</v>
      </c>
      <c r="BG110" s="232">
        <f>IF(N110="zákl. přenesená",J110,0)</f>
        <v>0</v>
      </c>
      <c r="BH110" s="232">
        <f>IF(N110="sníž. přenesená",J110,0)</f>
        <v>0</v>
      </c>
      <c r="BI110" s="232">
        <f>IF(N110="nulová",J110,0)</f>
        <v>0</v>
      </c>
      <c r="BJ110" s="24" t="s">
        <v>85</v>
      </c>
      <c r="BK110" s="232">
        <f>ROUND(I110*H110,2)</f>
        <v>0</v>
      </c>
      <c r="BL110" s="24" t="s">
        <v>145</v>
      </c>
      <c r="BM110" s="24" t="s">
        <v>892</v>
      </c>
    </row>
    <row r="111" s="1" customFormat="1">
      <c r="B111" s="46"/>
      <c r="C111" s="74"/>
      <c r="D111" s="233" t="s">
        <v>147</v>
      </c>
      <c r="E111" s="74"/>
      <c r="F111" s="234" t="s">
        <v>573</v>
      </c>
      <c r="G111" s="74"/>
      <c r="H111" s="74"/>
      <c r="I111" s="191"/>
      <c r="J111" s="74"/>
      <c r="K111" s="74"/>
      <c r="L111" s="72"/>
      <c r="M111" s="235"/>
      <c r="N111" s="47"/>
      <c r="O111" s="47"/>
      <c r="P111" s="47"/>
      <c r="Q111" s="47"/>
      <c r="R111" s="47"/>
      <c r="S111" s="47"/>
      <c r="T111" s="95"/>
      <c r="AT111" s="24" t="s">
        <v>147</v>
      </c>
      <c r="AU111" s="24" t="s">
        <v>23</v>
      </c>
    </row>
    <row r="112" s="11" customFormat="1">
      <c r="B112" s="236"/>
      <c r="C112" s="237"/>
      <c r="D112" s="233" t="s">
        <v>149</v>
      </c>
      <c r="E112" s="238" t="s">
        <v>42</v>
      </c>
      <c r="F112" s="239" t="s">
        <v>893</v>
      </c>
      <c r="G112" s="237"/>
      <c r="H112" s="240">
        <v>218.96000000000001</v>
      </c>
      <c r="I112" s="241"/>
      <c r="J112" s="237"/>
      <c r="K112" s="237"/>
      <c r="L112" s="242"/>
      <c r="M112" s="243"/>
      <c r="N112" s="244"/>
      <c r="O112" s="244"/>
      <c r="P112" s="244"/>
      <c r="Q112" s="244"/>
      <c r="R112" s="244"/>
      <c r="S112" s="244"/>
      <c r="T112" s="245"/>
      <c r="AT112" s="246" t="s">
        <v>149</v>
      </c>
      <c r="AU112" s="246" t="s">
        <v>23</v>
      </c>
      <c r="AV112" s="11" t="s">
        <v>23</v>
      </c>
      <c r="AW112" s="11" t="s">
        <v>40</v>
      </c>
      <c r="AX112" s="11" t="s">
        <v>77</v>
      </c>
      <c r="AY112" s="246" t="s">
        <v>138</v>
      </c>
    </row>
    <row r="113" s="12" customFormat="1">
      <c r="B113" s="247"/>
      <c r="C113" s="248"/>
      <c r="D113" s="233" t="s">
        <v>149</v>
      </c>
      <c r="E113" s="249" t="s">
        <v>42</v>
      </c>
      <c r="F113" s="250" t="s">
        <v>151</v>
      </c>
      <c r="G113" s="248"/>
      <c r="H113" s="251">
        <v>218.96000000000001</v>
      </c>
      <c r="I113" s="252"/>
      <c r="J113" s="248"/>
      <c r="K113" s="248"/>
      <c r="L113" s="253"/>
      <c r="M113" s="254"/>
      <c r="N113" s="255"/>
      <c r="O113" s="255"/>
      <c r="P113" s="255"/>
      <c r="Q113" s="255"/>
      <c r="R113" s="255"/>
      <c r="S113" s="255"/>
      <c r="T113" s="256"/>
      <c r="AT113" s="257" t="s">
        <v>149</v>
      </c>
      <c r="AU113" s="257" t="s">
        <v>23</v>
      </c>
      <c r="AV113" s="12" t="s">
        <v>145</v>
      </c>
      <c r="AW113" s="12" t="s">
        <v>40</v>
      </c>
      <c r="AX113" s="12" t="s">
        <v>85</v>
      </c>
      <c r="AY113" s="257" t="s">
        <v>138</v>
      </c>
    </row>
    <row r="114" s="1" customFormat="1" ht="25.5" customHeight="1">
      <c r="B114" s="46"/>
      <c r="C114" s="221" t="s">
        <v>179</v>
      </c>
      <c r="D114" s="221" t="s">
        <v>140</v>
      </c>
      <c r="E114" s="222" t="s">
        <v>894</v>
      </c>
      <c r="F114" s="223" t="s">
        <v>895</v>
      </c>
      <c r="G114" s="224" t="s">
        <v>143</v>
      </c>
      <c r="H114" s="225">
        <v>297.60000000000002</v>
      </c>
      <c r="I114" s="226"/>
      <c r="J114" s="227">
        <f>ROUND(I114*H114,2)</f>
        <v>0</v>
      </c>
      <c r="K114" s="223" t="s">
        <v>144</v>
      </c>
      <c r="L114" s="72"/>
      <c r="M114" s="228" t="s">
        <v>42</v>
      </c>
      <c r="N114" s="229" t="s">
        <v>48</v>
      </c>
      <c r="O114" s="47"/>
      <c r="P114" s="230">
        <f>O114*H114</f>
        <v>0</v>
      </c>
      <c r="Q114" s="230">
        <v>0.00072000000000000005</v>
      </c>
      <c r="R114" s="230">
        <f>Q114*H114</f>
        <v>0.21427200000000002</v>
      </c>
      <c r="S114" s="230">
        <v>0</v>
      </c>
      <c r="T114" s="231">
        <f>S114*H114</f>
        <v>0</v>
      </c>
      <c r="AR114" s="24" t="s">
        <v>145</v>
      </c>
      <c r="AT114" s="24" t="s">
        <v>140</v>
      </c>
      <c r="AU114" s="24" t="s">
        <v>23</v>
      </c>
      <c r="AY114" s="24" t="s">
        <v>138</v>
      </c>
      <c r="BE114" s="232">
        <f>IF(N114="základní",J114,0)</f>
        <v>0</v>
      </c>
      <c r="BF114" s="232">
        <f>IF(N114="snížená",J114,0)</f>
        <v>0</v>
      </c>
      <c r="BG114" s="232">
        <f>IF(N114="zákl. přenesená",J114,0)</f>
        <v>0</v>
      </c>
      <c r="BH114" s="232">
        <f>IF(N114="sníž. přenesená",J114,0)</f>
        <v>0</v>
      </c>
      <c r="BI114" s="232">
        <f>IF(N114="nulová",J114,0)</f>
        <v>0</v>
      </c>
      <c r="BJ114" s="24" t="s">
        <v>85</v>
      </c>
      <c r="BK114" s="232">
        <f>ROUND(I114*H114,2)</f>
        <v>0</v>
      </c>
      <c r="BL114" s="24" t="s">
        <v>145</v>
      </c>
      <c r="BM114" s="24" t="s">
        <v>896</v>
      </c>
    </row>
    <row r="115" s="1" customFormat="1">
      <c r="B115" s="46"/>
      <c r="C115" s="74"/>
      <c r="D115" s="233" t="s">
        <v>147</v>
      </c>
      <c r="E115" s="74"/>
      <c r="F115" s="234" t="s">
        <v>643</v>
      </c>
      <c r="G115" s="74"/>
      <c r="H115" s="74"/>
      <c r="I115" s="191"/>
      <c r="J115" s="74"/>
      <c r="K115" s="74"/>
      <c r="L115" s="72"/>
      <c r="M115" s="235"/>
      <c r="N115" s="47"/>
      <c r="O115" s="47"/>
      <c r="P115" s="47"/>
      <c r="Q115" s="47"/>
      <c r="R115" s="47"/>
      <c r="S115" s="47"/>
      <c r="T115" s="95"/>
      <c r="AT115" s="24" t="s">
        <v>147</v>
      </c>
      <c r="AU115" s="24" t="s">
        <v>23</v>
      </c>
    </row>
    <row r="116" s="11" customFormat="1">
      <c r="B116" s="236"/>
      <c r="C116" s="237"/>
      <c r="D116" s="233" t="s">
        <v>149</v>
      </c>
      <c r="E116" s="238" t="s">
        <v>42</v>
      </c>
      <c r="F116" s="239" t="s">
        <v>897</v>
      </c>
      <c r="G116" s="237"/>
      <c r="H116" s="240">
        <v>297.60000000000002</v>
      </c>
      <c r="I116" s="241"/>
      <c r="J116" s="237"/>
      <c r="K116" s="237"/>
      <c r="L116" s="242"/>
      <c r="M116" s="243"/>
      <c r="N116" s="244"/>
      <c r="O116" s="244"/>
      <c r="P116" s="244"/>
      <c r="Q116" s="244"/>
      <c r="R116" s="244"/>
      <c r="S116" s="244"/>
      <c r="T116" s="245"/>
      <c r="AT116" s="246" t="s">
        <v>149</v>
      </c>
      <c r="AU116" s="246" t="s">
        <v>23</v>
      </c>
      <c r="AV116" s="11" t="s">
        <v>23</v>
      </c>
      <c r="AW116" s="11" t="s">
        <v>40</v>
      </c>
      <c r="AX116" s="11" t="s">
        <v>77</v>
      </c>
      <c r="AY116" s="246" t="s">
        <v>138</v>
      </c>
    </row>
    <row r="117" s="12" customFormat="1">
      <c r="B117" s="247"/>
      <c r="C117" s="248"/>
      <c r="D117" s="233" t="s">
        <v>149</v>
      </c>
      <c r="E117" s="249" t="s">
        <v>42</v>
      </c>
      <c r="F117" s="250" t="s">
        <v>151</v>
      </c>
      <c r="G117" s="248"/>
      <c r="H117" s="251">
        <v>297.60000000000002</v>
      </c>
      <c r="I117" s="252"/>
      <c r="J117" s="248"/>
      <c r="K117" s="248"/>
      <c r="L117" s="253"/>
      <c r="M117" s="254"/>
      <c r="N117" s="255"/>
      <c r="O117" s="255"/>
      <c r="P117" s="255"/>
      <c r="Q117" s="255"/>
      <c r="R117" s="255"/>
      <c r="S117" s="255"/>
      <c r="T117" s="256"/>
      <c r="AT117" s="257" t="s">
        <v>149</v>
      </c>
      <c r="AU117" s="257" t="s">
        <v>23</v>
      </c>
      <c r="AV117" s="12" t="s">
        <v>145</v>
      </c>
      <c r="AW117" s="12" t="s">
        <v>40</v>
      </c>
      <c r="AX117" s="12" t="s">
        <v>85</v>
      </c>
      <c r="AY117" s="257" t="s">
        <v>138</v>
      </c>
    </row>
    <row r="118" s="1" customFormat="1" ht="25.5" customHeight="1">
      <c r="B118" s="46"/>
      <c r="C118" s="221" t="s">
        <v>185</v>
      </c>
      <c r="D118" s="221" t="s">
        <v>140</v>
      </c>
      <c r="E118" s="222" t="s">
        <v>898</v>
      </c>
      <c r="F118" s="223" t="s">
        <v>899</v>
      </c>
      <c r="G118" s="224" t="s">
        <v>143</v>
      </c>
      <c r="H118" s="225">
        <v>297.60000000000002</v>
      </c>
      <c r="I118" s="226"/>
      <c r="J118" s="227">
        <f>ROUND(I118*H118,2)</f>
        <v>0</v>
      </c>
      <c r="K118" s="223" t="s">
        <v>144</v>
      </c>
      <c r="L118" s="72"/>
      <c r="M118" s="228" t="s">
        <v>42</v>
      </c>
      <c r="N118" s="229" t="s">
        <v>48</v>
      </c>
      <c r="O118" s="47"/>
      <c r="P118" s="230">
        <f>O118*H118</f>
        <v>0</v>
      </c>
      <c r="Q118" s="230">
        <v>0</v>
      </c>
      <c r="R118" s="230">
        <f>Q118*H118</f>
        <v>0</v>
      </c>
      <c r="S118" s="230">
        <v>0</v>
      </c>
      <c r="T118" s="231">
        <f>S118*H118</f>
        <v>0</v>
      </c>
      <c r="AR118" s="24" t="s">
        <v>145</v>
      </c>
      <c r="AT118" s="24" t="s">
        <v>140</v>
      </c>
      <c r="AU118" s="24" t="s">
        <v>23</v>
      </c>
      <c r="AY118" s="24" t="s">
        <v>138</v>
      </c>
      <c r="BE118" s="232">
        <f>IF(N118="základní",J118,0)</f>
        <v>0</v>
      </c>
      <c r="BF118" s="232">
        <f>IF(N118="snížená",J118,0)</f>
        <v>0</v>
      </c>
      <c r="BG118" s="232">
        <f>IF(N118="zákl. přenesená",J118,0)</f>
        <v>0</v>
      </c>
      <c r="BH118" s="232">
        <f>IF(N118="sníž. přenesená",J118,0)</f>
        <v>0</v>
      </c>
      <c r="BI118" s="232">
        <f>IF(N118="nulová",J118,0)</f>
        <v>0</v>
      </c>
      <c r="BJ118" s="24" t="s">
        <v>85</v>
      </c>
      <c r="BK118" s="232">
        <f>ROUND(I118*H118,2)</f>
        <v>0</v>
      </c>
      <c r="BL118" s="24" t="s">
        <v>145</v>
      </c>
      <c r="BM118" s="24" t="s">
        <v>900</v>
      </c>
    </row>
    <row r="119" s="1" customFormat="1" ht="38.25" customHeight="1">
      <c r="B119" s="46"/>
      <c r="C119" s="221" t="s">
        <v>189</v>
      </c>
      <c r="D119" s="221" t="s">
        <v>140</v>
      </c>
      <c r="E119" s="222" t="s">
        <v>901</v>
      </c>
      <c r="F119" s="223" t="s">
        <v>902</v>
      </c>
      <c r="G119" s="224" t="s">
        <v>210</v>
      </c>
      <c r="H119" s="225">
        <v>210.202</v>
      </c>
      <c r="I119" s="226"/>
      <c r="J119" s="227">
        <f>ROUND(I119*H119,2)</f>
        <v>0</v>
      </c>
      <c r="K119" s="223" t="s">
        <v>144</v>
      </c>
      <c r="L119" s="72"/>
      <c r="M119" s="228" t="s">
        <v>42</v>
      </c>
      <c r="N119" s="229" t="s">
        <v>48</v>
      </c>
      <c r="O119" s="47"/>
      <c r="P119" s="230">
        <f>O119*H119</f>
        <v>0</v>
      </c>
      <c r="Q119" s="230">
        <v>0</v>
      </c>
      <c r="R119" s="230">
        <f>Q119*H119</f>
        <v>0</v>
      </c>
      <c r="S119" s="230">
        <v>0</v>
      </c>
      <c r="T119" s="231">
        <f>S119*H119</f>
        <v>0</v>
      </c>
      <c r="AR119" s="24" t="s">
        <v>145</v>
      </c>
      <c r="AT119" s="24" t="s">
        <v>140</v>
      </c>
      <c r="AU119" s="24" t="s">
        <v>23</v>
      </c>
      <c r="AY119" s="24" t="s">
        <v>138</v>
      </c>
      <c r="BE119" s="232">
        <f>IF(N119="základní",J119,0)</f>
        <v>0</v>
      </c>
      <c r="BF119" s="232">
        <f>IF(N119="snížená",J119,0)</f>
        <v>0</v>
      </c>
      <c r="BG119" s="232">
        <f>IF(N119="zákl. přenesená",J119,0)</f>
        <v>0</v>
      </c>
      <c r="BH119" s="232">
        <f>IF(N119="sníž. přenesená",J119,0)</f>
        <v>0</v>
      </c>
      <c r="BI119" s="232">
        <f>IF(N119="nulová",J119,0)</f>
        <v>0</v>
      </c>
      <c r="BJ119" s="24" t="s">
        <v>85</v>
      </c>
      <c r="BK119" s="232">
        <f>ROUND(I119*H119,2)</f>
        <v>0</v>
      </c>
      <c r="BL119" s="24" t="s">
        <v>145</v>
      </c>
      <c r="BM119" s="24" t="s">
        <v>903</v>
      </c>
    </row>
    <row r="120" s="1" customFormat="1">
      <c r="B120" s="46"/>
      <c r="C120" s="74"/>
      <c r="D120" s="233" t="s">
        <v>147</v>
      </c>
      <c r="E120" s="74"/>
      <c r="F120" s="234" t="s">
        <v>264</v>
      </c>
      <c r="G120" s="74"/>
      <c r="H120" s="74"/>
      <c r="I120" s="191"/>
      <c r="J120" s="74"/>
      <c r="K120" s="74"/>
      <c r="L120" s="72"/>
      <c r="M120" s="235"/>
      <c r="N120" s="47"/>
      <c r="O120" s="47"/>
      <c r="P120" s="47"/>
      <c r="Q120" s="47"/>
      <c r="R120" s="47"/>
      <c r="S120" s="47"/>
      <c r="T120" s="95"/>
      <c r="AT120" s="24" t="s">
        <v>147</v>
      </c>
      <c r="AU120" s="24" t="s">
        <v>23</v>
      </c>
    </row>
    <row r="121" s="11" customFormat="1">
      <c r="B121" s="236"/>
      <c r="C121" s="237"/>
      <c r="D121" s="233" t="s">
        <v>149</v>
      </c>
      <c r="E121" s="238" t="s">
        <v>42</v>
      </c>
      <c r="F121" s="239" t="s">
        <v>904</v>
      </c>
      <c r="G121" s="237"/>
      <c r="H121" s="240">
        <v>210.202</v>
      </c>
      <c r="I121" s="241"/>
      <c r="J121" s="237"/>
      <c r="K121" s="237"/>
      <c r="L121" s="242"/>
      <c r="M121" s="243"/>
      <c r="N121" s="244"/>
      <c r="O121" s="244"/>
      <c r="P121" s="244"/>
      <c r="Q121" s="244"/>
      <c r="R121" s="244"/>
      <c r="S121" s="244"/>
      <c r="T121" s="245"/>
      <c r="AT121" s="246" t="s">
        <v>149</v>
      </c>
      <c r="AU121" s="246" t="s">
        <v>23</v>
      </c>
      <c r="AV121" s="11" t="s">
        <v>23</v>
      </c>
      <c r="AW121" s="11" t="s">
        <v>40</v>
      </c>
      <c r="AX121" s="11" t="s">
        <v>77</v>
      </c>
      <c r="AY121" s="246" t="s">
        <v>138</v>
      </c>
    </row>
    <row r="122" s="12" customFormat="1">
      <c r="B122" s="247"/>
      <c r="C122" s="248"/>
      <c r="D122" s="233" t="s">
        <v>149</v>
      </c>
      <c r="E122" s="249" t="s">
        <v>42</v>
      </c>
      <c r="F122" s="250" t="s">
        <v>151</v>
      </c>
      <c r="G122" s="248"/>
      <c r="H122" s="251">
        <v>210.202</v>
      </c>
      <c r="I122" s="252"/>
      <c r="J122" s="248"/>
      <c r="K122" s="248"/>
      <c r="L122" s="253"/>
      <c r="M122" s="254"/>
      <c r="N122" s="255"/>
      <c r="O122" s="255"/>
      <c r="P122" s="255"/>
      <c r="Q122" s="255"/>
      <c r="R122" s="255"/>
      <c r="S122" s="255"/>
      <c r="T122" s="256"/>
      <c r="AT122" s="257" t="s">
        <v>149</v>
      </c>
      <c r="AU122" s="257" t="s">
        <v>23</v>
      </c>
      <c r="AV122" s="12" t="s">
        <v>145</v>
      </c>
      <c r="AW122" s="12" t="s">
        <v>40</v>
      </c>
      <c r="AX122" s="12" t="s">
        <v>85</v>
      </c>
      <c r="AY122" s="257" t="s">
        <v>138</v>
      </c>
    </row>
    <row r="123" s="1" customFormat="1" ht="38.25" customHeight="1">
      <c r="B123" s="46"/>
      <c r="C123" s="221" t="s">
        <v>194</v>
      </c>
      <c r="D123" s="221" t="s">
        <v>140</v>
      </c>
      <c r="E123" s="222" t="s">
        <v>905</v>
      </c>
      <c r="F123" s="223" t="s">
        <v>906</v>
      </c>
      <c r="G123" s="224" t="s">
        <v>210</v>
      </c>
      <c r="H123" s="225">
        <v>52.549999999999997</v>
      </c>
      <c r="I123" s="226"/>
      <c r="J123" s="227">
        <f>ROUND(I123*H123,2)</f>
        <v>0</v>
      </c>
      <c r="K123" s="223" t="s">
        <v>144</v>
      </c>
      <c r="L123" s="72"/>
      <c r="M123" s="228" t="s">
        <v>42</v>
      </c>
      <c r="N123" s="229" t="s">
        <v>48</v>
      </c>
      <c r="O123" s="47"/>
      <c r="P123" s="230">
        <f>O123*H123</f>
        <v>0</v>
      </c>
      <c r="Q123" s="230">
        <v>0</v>
      </c>
      <c r="R123" s="230">
        <f>Q123*H123</f>
        <v>0</v>
      </c>
      <c r="S123" s="230">
        <v>0</v>
      </c>
      <c r="T123" s="231">
        <f>S123*H123</f>
        <v>0</v>
      </c>
      <c r="AR123" s="24" t="s">
        <v>145</v>
      </c>
      <c r="AT123" s="24" t="s">
        <v>140</v>
      </c>
      <c r="AU123" s="24" t="s">
        <v>23</v>
      </c>
      <c r="AY123" s="24" t="s">
        <v>138</v>
      </c>
      <c r="BE123" s="232">
        <f>IF(N123="základní",J123,0)</f>
        <v>0</v>
      </c>
      <c r="BF123" s="232">
        <f>IF(N123="snížená",J123,0)</f>
        <v>0</v>
      </c>
      <c r="BG123" s="232">
        <f>IF(N123="zákl. přenesená",J123,0)</f>
        <v>0</v>
      </c>
      <c r="BH123" s="232">
        <f>IF(N123="sníž. přenesená",J123,0)</f>
        <v>0</v>
      </c>
      <c r="BI123" s="232">
        <f>IF(N123="nulová",J123,0)</f>
        <v>0</v>
      </c>
      <c r="BJ123" s="24" t="s">
        <v>85</v>
      </c>
      <c r="BK123" s="232">
        <f>ROUND(I123*H123,2)</f>
        <v>0</v>
      </c>
      <c r="BL123" s="24" t="s">
        <v>145</v>
      </c>
      <c r="BM123" s="24" t="s">
        <v>907</v>
      </c>
    </row>
    <row r="124" s="1" customFormat="1">
      <c r="B124" s="46"/>
      <c r="C124" s="74"/>
      <c r="D124" s="233" t="s">
        <v>147</v>
      </c>
      <c r="E124" s="74"/>
      <c r="F124" s="234" t="s">
        <v>264</v>
      </c>
      <c r="G124" s="74"/>
      <c r="H124" s="74"/>
      <c r="I124" s="191"/>
      <c r="J124" s="74"/>
      <c r="K124" s="74"/>
      <c r="L124" s="72"/>
      <c r="M124" s="235"/>
      <c r="N124" s="47"/>
      <c r="O124" s="47"/>
      <c r="P124" s="47"/>
      <c r="Q124" s="47"/>
      <c r="R124" s="47"/>
      <c r="S124" s="47"/>
      <c r="T124" s="95"/>
      <c r="AT124" s="24" t="s">
        <v>147</v>
      </c>
      <c r="AU124" s="24" t="s">
        <v>23</v>
      </c>
    </row>
    <row r="125" s="11" customFormat="1">
      <c r="B125" s="236"/>
      <c r="C125" s="237"/>
      <c r="D125" s="233" t="s">
        <v>149</v>
      </c>
      <c r="E125" s="238" t="s">
        <v>42</v>
      </c>
      <c r="F125" s="239" t="s">
        <v>908</v>
      </c>
      <c r="G125" s="237"/>
      <c r="H125" s="240">
        <v>52.549999999999997</v>
      </c>
      <c r="I125" s="241"/>
      <c r="J125" s="237"/>
      <c r="K125" s="237"/>
      <c r="L125" s="242"/>
      <c r="M125" s="243"/>
      <c r="N125" s="244"/>
      <c r="O125" s="244"/>
      <c r="P125" s="244"/>
      <c r="Q125" s="244"/>
      <c r="R125" s="244"/>
      <c r="S125" s="244"/>
      <c r="T125" s="245"/>
      <c r="AT125" s="246" t="s">
        <v>149</v>
      </c>
      <c r="AU125" s="246" t="s">
        <v>23</v>
      </c>
      <c r="AV125" s="11" t="s">
        <v>23</v>
      </c>
      <c r="AW125" s="11" t="s">
        <v>40</v>
      </c>
      <c r="AX125" s="11" t="s">
        <v>77</v>
      </c>
      <c r="AY125" s="246" t="s">
        <v>138</v>
      </c>
    </row>
    <row r="126" s="12" customFormat="1">
      <c r="B126" s="247"/>
      <c r="C126" s="248"/>
      <c r="D126" s="233" t="s">
        <v>149</v>
      </c>
      <c r="E126" s="249" t="s">
        <v>42</v>
      </c>
      <c r="F126" s="250" t="s">
        <v>151</v>
      </c>
      <c r="G126" s="248"/>
      <c r="H126" s="251">
        <v>52.549999999999997</v>
      </c>
      <c r="I126" s="252"/>
      <c r="J126" s="248"/>
      <c r="K126" s="248"/>
      <c r="L126" s="253"/>
      <c r="M126" s="254"/>
      <c r="N126" s="255"/>
      <c r="O126" s="255"/>
      <c r="P126" s="255"/>
      <c r="Q126" s="255"/>
      <c r="R126" s="255"/>
      <c r="S126" s="255"/>
      <c r="T126" s="256"/>
      <c r="AT126" s="257" t="s">
        <v>149</v>
      </c>
      <c r="AU126" s="257" t="s">
        <v>23</v>
      </c>
      <c r="AV126" s="12" t="s">
        <v>145</v>
      </c>
      <c r="AW126" s="12" t="s">
        <v>40</v>
      </c>
      <c r="AX126" s="12" t="s">
        <v>85</v>
      </c>
      <c r="AY126" s="257" t="s">
        <v>138</v>
      </c>
    </row>
    <row r="127" s="1" customFormat="1" ht="38.25" customHeight="1">
      <c r="B127" s="46"/>
      <c r="C127" s="221" t="s">
        <v>198</v>
      </c>
      <c r="D127" s="221" t="s">
        <v>140</v>
      </c>
      <c r="E127" s="222" t="s">
        <v>266</v>
      </c>
      <c r="F127" s="223" t="s">
        <v>267</v>
      </c>
      <c r="G127" s="224" t="s">
        <v>210</v>
      </c>
      <c r="H127" s="225">
        <v>1199.556</v>
      </c>
      <c r="I127" s="226"/>
      <c r="J127" s="227">
        <f>ROUND(I127*H127,2)</f>
        <v>0</v>
      </c>
      <c r="K127" s="223" t="s">
        <v>144</v>
      </c>
      <c r="L127" s="72"/>
      <c r="M127" s="228" t="s">
        <v>42</v>
      </c>
      <c r="N127" s="229" t="s">
        <v>48</v>
      </c>
      <c r="O127" s="47"/>
      <c r="P127" s="230">
        <f>O127*H127</f>
        <v>0</v>
      </c>
      <c r="Q127" s="230">
        <v>0</v>
      </c>
      <c r="R127" s="230">
        <f>Q127*H127</f>
        <v>0</v>
      </c>
      <c r="S127" s="230">
        <v>0</v>
      </c>
      <c r="T127" s="231">
        <f>S127*H127</f>
        <v>0</v>
      </c>
      <c r="AR127" s="24" t="s">
        <v>145</v>
      </c>
      <c r="AT127" s="24" t="s">
        <v>140</v>
      </c>
      <c r="AU127" s="24" t="s">
        <v>23</v>
      </c>
      <c r="AY127" s="24" t="s">
        <v>138</v>
      </c>
      <c r="BE127" s="232">
        <f>IF(N127="základní",J127,0)</f>
        <v>0</v>
      </c>
      <c r="BF127" s="232">
        <f>IF(N127="snížená",J127,0)</f>
        <v>0</v>
      </c>
      <c r="BG127" s="232">
        <f>IF(N127="zákl. přenesená",J127,0)</f>
        <v>0</v>
      </c>
      <c r="BH127" s="232">
        <f>IF(N127="sníž. přenesená",J127,0)</f>
        <v>0</v>
      </c>
      <c r="BI127" s="232">
        <f>IF(N127="nulová",J127,0)</f>
        <v>0</v>
      </c>
      <c r="BJ127" s="24" t="s">
        <v>85</v>
      </c>
      <c r="BK127" s="232">
        <f>ROUND(I127*H127,2)</f>
        <v>0</v>
      </c>
      <c r="BL127" s="24" t="s">
        <v>145</v>
      </c>
      <c r="BM127" s="24" t="s">
        <v>909</v>
      </c>
    </row>
    <row r="128" s="1" customFormat="1">
      <c r="B128" s="46"/>
      <c r="C128" s="74"/>
      <c r="D128" s="233" t="s">
        <v>147</v>
      </c>
      <c r="E128" s="74"/>
      <c r="F128" s="234" t="s">
        <v>269</v>
      </c>
      <c r="G128" s="74"/>
      <c r="H128" s="74"/>
      <c r="I128" s="191"/>
      <c r="J128" s="74"/>
      <c r="K128" s="74"/>
      <c r="L128" s="72"/>
      <c r="M128" s="235"/>
      <c r="N128" s="47"/>
      <c r="O128" s="47"/>
      <c r="P128" s="47"/>
      <c r="Q128" s="47"/>
      <c r="R128" s="47"/>
      <c r="S128" s="47"/>
      <c r="T128" s="95"/>
      <c r="AT128" s="24" t="s">
        <v>147</v>
      </c>
      <c r="AU128" s="24" t="s">
        <v>23</v>
      </c>
    </row>
    <row r="129" s="14" customFormat="1">
      <c r="B129" s="269"/>
      <c r="C129" s="270"/>
      <c r="D129" s="233" t="s">
        <v>149</v>
      </c>
      <c r="E129" s="271" t="s">
        <v>42</v>
      </c>
      <c r="F129" s="272" t="s">
        <v>910</v>
      </c>
      <c r="G129" s="270"/>
      <c r="H129" s="271" t="s">
        <v>42</v>
      </c>
      <c r="I129" s="273"/>
      <c r="J129" s="270"/>
      <c r="K129" s="270"/>
      <c r="L129" s="274"/>
      <c r="M129" s="275"/>
      <c r="N129" s="276"/>
      <c r="O129" s="276"/>
      <c r="P129" s="276"/>
      <c r="Q129" s="276"/>
      <c r="R129" s="276"/>
      <c r="S129" s="276"/>
      <c r="T129" s="277"/>
      <c r="AT129" s="278" t="s">
        <v>149</v>
      </c>
      <c r="AU129" s="278" t="s">
        <v>23</v>
      </c>
      <c r="AV129" s="14" t="s">
        <v>85</v>
      </c>
      <c r="AW129" s="14" t="s">
        <v>40</v>
      </c>
      <c r="AX129" s="14" t="s">
        <v>77</v>
      </c>
      <c r="AY129" s="278" t="s">
        <v>138</v>
      </c>
    </row>
    <row r="130" s="11" customFormat="1">
      <c r="B130" s="236"/>
      <c r="C130" s="237"/>
      <c r="D130" s="233" t="s">
        <v>149</v>
      </c>
      <c r="E130" s="238" t="s">
        <v>42</v>
      </c>
      <c r="F130" s="239" t="s">
        <v>911</v>
      </c>
      <c r="G130" s="237"/>
      <c r="H130" s="240">
        <v>1073.5119999999999</v>
      </c>
      <c r="I130" s="241"/>
      <c r="J130" s="237"/>
      <c r="K130" s="237"/>
      <c r="L130" s="242"/>
      <c r="M130" s="243"/>
      <c r="N130" s="244"/>
      <c r="O130" s="244"/>
      <c r="P130" s="244"/>
      <c r="Q130" s="244"/>
      <c r="R130" s="244"/>
      <c r="S130" s="244"/>
      <c r="T130" s="245"/>
      <c r="AT130" s="246" t="s">
        <v>149</v>
      </c>
      <c r="AU130" s="246" t="s">
        <v>23</v>
      </c>
      <c r="AV130" s="11" t="s">
        <v>23</v>
      </c>
      <c r="AW130" s="11" t="s">
        <v>40</v>
      </c>
      <c r="AX130" s="11" t="s">
        <v>77</v>
      </c>
      <c r="AY130" s="246" t="s">
        <v>138</v>
      </c>
    </row>
    <row r="131" s="11" customFormat="1">
      <c r="B131" s="236"/>
      <c r="C131" s="237"/>
      <c r="D131" s="233" t="s">
        <v>149</v>
      </c>
      <c r="E131" s="238" t="s">
        <v>42</v>
      </c>
      <c r="F131" s="239" t="s">
        <v>912</v>
      </c>
      <c r="G131" s="237"/>
      <c r="H131" s="240">
        <v>52</v>
      </c>
      <c r="I131" s="241"/>
      <c r="J131" s="237"/>
      <c r="K131" s="237"/>
      <c r="L131" s="242"/>
      <c r="M131" s="243"/>
      <c r="N131" s="244"/>
      <c r="O131" s="244"/>
      <c r="P131" s="244"/>
      <c r="Q131" s="244"/>
      <c r="R131" s="244"/>
      <c r="S131" s="244"/>
      <c r="T131" s="245"/>
      <c r="AT131" s="246" t="s">
        <v>149</v>
      </c>
      <c r="AU131" s="246" t="s">
        <v>23</v>
      </c>
      <c r="AV131" s="11" t="s">
        <v>23</v>
      </c>
      <c r="AW131" s="11" t="s">
        <v>40</v>
      </c>
      <c r="AX131" s="11" t="s">
        <v>77</v>
      </c>
      <c r="AY131" s="246" t="s">
        <v>138</v>
      </c>
    </row>
    <row r="132" s="11" customFormat="1">
      <c r="B132" s="236"/>
      <c r="C132" s="237"/>
      <c r="D132" s="233" t="s">
        <v>149</v>
      </c>
      <c r="E132" s="238" t="s">
        <v>42</v>
      </c>
      <c r="F132" s="239" t="s">
        <v>913</v>
      </c>
      <c r="G132" s="237"/>
      <c r="H132" s="240">
        <v>74.043999999999997</v>
      </c>
      <c r="I132" s="241"/>
      <c r="J132" s="237"/>
      <c r="K132" s="237"/>
      <c r="L132" s="242"/>
      <c r="M132" s="243"/>
      <c r="N132" s="244"/>
      <c r="O132" s="244"/>
      <c r="P132" s="244"/>
      <c r="Q132" s="244"/>
      <c r="R132" s="244"/>
      <c r="S132" s="244"/>
      <c r="T132" s="245"/>
      <c r="AT132" s="246" t="s">
        <v>149</v>
      </c>
      <c r="AU132" s="246" t="s">
        <v>23</v>
      </c>
      <c r="AV132" s="11" t="s">
        <v>23</v>
      </c>
      <c r="AW132" s="11" t="s">
        <v>40</v>
      </c>
      <c r="AX132" s="11" t="s">
        <v>77</v>
      </c>
      <c r="AY132" s="246" t="s">
        <v>138</v>
      </c>
    </row>
    <row r="133" s="12" customFormat="1">
      <c r="B133" s="247"/>
      <c r="C133" s="248"/>
      <c r="D133" s="233" t="s">
        <v>149</v>
      </c>
      <c r="E133" s="249" t="s">
        <v>42</v>
      </c>
      <c r="F133" s="250" t="s">
        <v>151</v>
      </c>
      <c r="G133" s="248"/>
      <c r="H133" s="251">
        <v>1199.556</v>
      </c>
      <c r="I133" s="252"/>
      <c r="J133" s="248"/>
      <c r="K133" s="248"/>
      <c r="L133" s="253"/>
      <c r="M133" s="254"/>
      <c r="N133" s="255"/>
      <c r="O133" s="255"/>
      <c r="P133" s="255"/>
      <c r="Q133" s="255"/>
      <c r="R133" s="255"/>
      <c r="S133" s="255"/>
      <c r="T133" s="256"/>
      <c r="AT133" s="257" t="s">
        <v>149</v>
      </c>
      <c r="AU133" s="257" t="s">
        <v>23</v>
      </c>
      <c r="AV133" s="12" t="s">
        <v>145</v>
      </c>
      <c r="AW133" s="12" t="s">
        <v>40</v>
      </c>
      <c r="AX133" s="12" t="s">
        <v>85</v>
      </c>
      <c r="AY133" s="257" t="s">
        <v>138</v>
      </c>
    </row>
    <row r="134" s="1" customFormat="1" ht="38.25" customHeight="1">
      <c r="B134" s="46"/>
      <c r="C134" s="221" t="s">
        <v>203</v>
      </c>
      <c r="D134" s="221" t="s">
        <v>140</v>
      </c>
      <c r="E134" s="222" t="s">
        <v>275</v>
      </c>
      <c r="F134" s="223" t="s">
        <v>276</v>
      </c>
      <c r="G134" s="224" t="s">
        <v>210</v>
      </c>
      <c r="H134" s="225">
        <v>339.084</v>
      </c>
      <c r="I134" s="226"/>
      <c r="J134" s="227">
        <f>ROUND(I134*H134,2)</f>
        <v>0</v>
      </c>
      <c r="K134" s="223" t="s">
        <v>144</v>
      </c>
      <c r="L134" s="72"/>
      <c r="M134" s="228" t="s">
        <v>42</v>
      </c>
      <c r="N134" s="229" t="s">
        <v>48</v>
      </c>
      <c r="O134" s="47"/>
      <c r="P134" s="230">
        <f>O134*H134</f>
        <v>0</v>
      </c>
      <c r="Q134" s="230">
        <v>0</v>
      </c>
      <c r="R134" s="230">
        <f>Q134*H134</f>
        <v>0</v>
      </c>
      <c r="S134" s="230">
        <v>0</v>
      </c>
      <c r="T134" s="231">
        <f>S134*H134</f>
        <v>0</v>
      </c>
      <c r="AR134" s="24" t="s">
        <v>145</v>
      </c>
      <c r="AT134" s="24" t="s">
        <v>140</v>
      </c>
      <c r="AU134" s="24" t="s">
        <v>23</v>
      </c>
      <c r="AY134" s="24" t="s">
        <v>138</v>
      </c>
      <c r="BE134" s="232">
        <f>IF(N134="základní",J134,0)</f>
        <v>0</v>
      </c>
      <c r="BF134" s="232">
        <f>IF(N134="snížená",J134,0)</f>
        <v>0</v>
      </c>
      <c r="BG134" s="232">
        <f>IF(N134="zákl. přenesená",J134,0)</f>
        <v>0</v>
      </c>
      <c r="BH134" s="232">
        <f>IF(N134="sníž. přenesená",J134,0)</f>
        <v>0</v>
      </c>
      <c r="BI134" s="232">
        <f>IF(N134="nulová",J134,0)</f>
        <v>0</v>
      </c>
      <c r="BJ134" s="24" t="s">
        <v>85</v>
      </c>
      <c r="BK134" s="232">
        <f>ROUND(I134*H134,2)</f>
        <v>0</v>
      </c>
      <c r="BL134" s="24" t="s">
        <v>145</v>
      </c>
      <c r="BM134" s="24" t="s">
        <v>914</v>
      </c>
    </row>
    <row r="135" s="1" customFormat="1">
      <c r="B135" s="46"/>
      <c r="C135" s="74"/>
      <c r="D135" s="233" t="s">
        <v>147</v>
      </c>
      <c r="E135" s="74"/>
      <c r="F135" s="234" t="s">
        <v>269</v>
      </c>
      <c r="G135" s="74"/>
      <c r="H135" s="74"/>
      <c r="I135" s="191"/>
      <c r="J135" s="74"/>
      <c r="K135" s="74"/>
      <c r="L135" s="72"/>
      <c r="M135" s="235"/>
      <c r="N135" s="47"/>
      <c r="O135" s="47"/>
      <c r="P135" s="47"/>
      <c r="Q135" s="47"/>
      <c r="R135" s="47"/>
      <c r="S135" s="47"/>
      <c r="T135" s="95"/>
      <c r="AT135" s="24" t="s">
        <v>147</v>
      </c>
      <c r="AU135" s="24" t="s">
        <v>23</v>
      </c>
    </row>
    <row r="136" s="14" customFormat="1">
      <c r="B136" s="269"/>
      <c r="C136" s="270"/>
      <c r="D136" s="233" t="s">
        <v>149</v>
      </c>
      <c r="E136" s="271" t="s">
        <v>42</v>
      </c>
      <c r="F136" s="272" t="s">
        <v>915</v>
      </c>
      <c r="G136" s="270"/>
      <c r="H136" s="271" t="s">
        <v>42</v>
      </c>
      <c r="I136" s="273"/>
      <c r="J136" s="270"/>
      <c r="K136" s="270"/>
      <c r="L136" s="274"/>
      <c r="M136" s="275"/>
      <c r="N136" s="276"/>
      <c r="O136" s="276"/>
      <c r="P136" s="276"/>
      <c r="Q136" s="276"/>
      <c r="R136" s="276"/>
      <c r="S136" s="276"/>
      <c r="T136" s="277"/>
      <c r="AT136" s="278" t="s">
        <v>149</v>
      </c>
      <c r="AU136" s="278" t="s">
        <v>23</v>
      </c>
      <c r="AV136" s="14" t="s">
        <v>85</v>
      </c>
      <c r="AW136" s="14" t="s">
        <v>40</v>
      </c>
      <c r="AX136" s="14" t="s">
        <v>77</v>
      </c>
      <c r="AY136" s="278" t="s">
        <v>138</v>
      </c>
    </row>
    <row r="137" s="11" customFormat="1">
      <c r="B137" s="236"/>
      <c r="C137" s="237"/>
      <c r="D137" s="233" t="s">
        <v>149</v>
      </c>
      <c r="E137" s="238" t="s">
        <v>42</v>
      </c>
      <c r="F137" s="239" t="s">
        <v>916</v>
      </c>
      <c r="G137" s="237"/>
      <c r="H137" s="240">
        <v>432</v>
      </c>
      <c r="I137" s="241"/>
      <c r="J137" s="237"/>
      <c r="K137" s="237"/>
      <c r="L137" s="242"/>
      <c r="M137" s="243"/>
      <c r="N137" s="244"/>
      <c r="O137" s="244"/>
      <c r="P137" s="244"/>
      <c r="Q137" s="244"/>
      <c r="R137" s="244"/>
      <c r="S137" s="244"/>
      <c r="T137" s="245"/>
      <c r="AT137" s="246" t="s">
        <v>149</v>
      </c>
      <c r="AU137" s="246" t="s">
        <v>23</v>
      </c>
      <c r="AV137" s="11" t="s">
        <v>23</v>
      </c>
      <c r="AW137" s="11" t="s">
        <v>40</v>
      </c>
      <c r="AX137" s="11" t="s">
        <v>77</v>
      </c>
      <c r="AY137" s="246" t="s">
        <v>138</v>
      </c>
    </row>
    <row r="138" s="11" customFormat="1">
      <c r="B138" s="236"/>
      <c r="C138" s="237"/>
      <c r="D138" s="233" t="s">
        <v>149</v>
      </c>
      <c r="E138" s="238" t="s">
        <v>42</v>
      </c>
      <c r="F138" s="239" t="s">
        <v>912</v>
      </c>
      <c r="G138" s="237"/>
      <c r="H138" s="240">
        <v>52</v>
      </c>
      <c r="I138" s="241"/>
      <c r="J138" s="237"/>
      <c r="K138" s="237"/>
      <c r="L138" s="242"/>
      <c r="M138" s="243"/>
      <c r="N138" s="244"/>
      <c r="O138" s="244"/>
      <c r="P138" s="244"/>
      <c r="Q138" s="244"/>
      <c r="R138" s="244"/>
      <c r="S138" s="244"/>
      <c r="T138" s="245"/>
      <c r="AT138" s="246" t="s">
        <v>149</v>
      </c>
      <c r="AU138" s="246" t="s">
        <v>23</v>
      </c>
      <c r="AV138" s="11" t="s">
        <v>23</v>
      </c>
      <c r="AW138" s="11" t="s">
        <v>40</v>
      </c>
      <c r="AX138" s="11" t="s">
        <v>77</v>
      </c>
      <c r="AY138" s="246" t="s">
        <v>138</v>
      </c>
    </row>
    <row r="139" s="11" customFormat="1">
      <c r="B139" s="236"/>
      <c r="C139" s="237"/>
      <c r="D139" s="233" t="s">
        <v>149</v>
      </c>
      <c r="E139" s="238" t="s">
        <v>42</v>
      </c>
      <c r="F139" s="239" t="s">
        <v>913</v>
      </c>
      <c r="G139" s="237"/>
      <c r="H139" s="240">
        <v>74.043999999999997</v>
      </c>
      <c r="I139" s="241"/>
      <c r="J139" s="237"/>
      <c r="K139" s="237"/>
      <c r="L139" s="242"/>
      <c r="M139" s="243"/>
      <c r="N139" s="244"/>
      <c r="O139" s="244"/>
      <c r="P139" s="244"/>
      <c r="Q139" s="244"/>
      <c r="R139" s="244"/>
      <c r="S139" s="244"/>
      <c r="T139" s="245"/>
      <c r="AT139" s="246" t="s">
        <v>149</v>
      </c>
      <c r="AU139" s="246" t="s">
        <v>23</v>
      </c>
      <c r="AV139" s="11" t="s">
        <v>23</v>
      </c>
      <c r="AW139" s="11" t="s">
        <v>40</v>
      </c>
      <c r="AX139" s="11" t="s">
        <v>77</v>
      </c>
      <c r="AY139" s="246" t="s">
        <v>138</v>
      </c>
    </row>
    <row r="140" s="11" customFormat="1">
      <c r="B140" s="236"/>
      <c r="C140" s="237"/>
      <c r="D140" s="233" t="s">
        <v>149</v>
      </c>
      <c r="E140" s="238" t="s">
        <v>42</v>
      </c>
      <c r="F140" s="239" t="s">
        <v>917</v>
      </c>
      <c r="G140" s="237"/>
      <c r="H140" s="240">
        <v>-218.96000000000001</v>
      </c>
      <c r="I140" s="241"/>
      <c r="J140" s="237"/>
      <c r="K140" s="237"/>
      <c r="L140" s="242"/>
      <c r="M140" s="243"/>
      <c r="N140" s="244"/>
      <c r="O140" s="244"/>
      <c r="P140" s="244"/>
      <c r="Q140" s="244"/>
      <c r="R140" s="244"/>
      <c r="S140" s="244"/>
      <c r="T140" s="245"/>
      <c r="AT140" s="246" t="s">
        <v>149</v>
      </c>
      <c r="AU140" s="246" t="s">
        <v>23</v>
      </c>
      <c r="AV140" s="11" t="s">
        <v>23</v>
      </c>
      <c r="AW140" s="11" t="s">
        <v>40</v>
      </c>
      <c r="AX140" s="11" t="s">
        <v>77</v>
      </c>
      <c r="AY140" s="246" t="s">
        <v>138</v>
      </c>
    </row>
    <row r="141" s="12" customFormat="1">
      <c r="B141" s="247"/>
      <c r="C141" s="248"/>
      <c r="D141" s="233" t="s">
        <v>149</v>
      </c>
      <c r="E141" s="249" t="s">
        <v>42</v>
      </c>
      <c r="F141" s="250" t="s">
        <v>151</v>
      </c>
      <c r="G141" s="248"/>
      <c r="H141" s="251">
        <v>339.084</v>
      </c>
      <c r="I141" s="252"/>
      <c r="J141" s="248"/>
      <c r="K141" s="248"/>
      <c r="L141" s="253"/>
      <c r="M141" s="254"/>
      <c r="N141" s="255"/>
      <c r="O141" s="255"/>
      <c r="P141" s="255"/>
      <c r="Q141" s="255"/>
      <c r="R141" s="255"/>
      <c r="S141" s="255"/>
      <c r="T141" s="256"/>
      <c r="AT141" s="257" t="s">
        <v>149</v>
      </c>
      <c r="AU141" s="257" t="s">
        <v>23</v>
      </c>
      <c r="AV141" s="12" t="s">
        <v>145</v>
      </c>
      <c r="AW141" s="12" t="s">
        <v>40</v>
      </c>
      <c r="AX141" s="12" t="s">
        <v>85</v>
      </c>
      <c r="AY141" s="257" t="s">
        <v>138</v>
      </c>
    </row>
    <row r="142" s="1" customFormat="1" ht="38.25" customHeight="1">
      <c r="B142" s="46"/>
      <c r="C142" s="221" t="s">
        <v>207</v>
      </c>
      <c r="D142" s="221" t="s">
        <v>140</v>
      </c>
      <c r="E142" s="222" t="s">
        <v>282</v>
      </c>
      <c r="F142" s="223" t="s">
        <v>283</v>
      </c>
      <c r="G142" s="224" t="s">
        <v>210</v>
      </c>
      <c r="H142" s="225">
        <v>218.96000000000001</v>
      </c>
      <c r="I142" s="226"/>
      <c r="J142" s="227">
        <f>ROUND(I142*H142,2)</f>
        <v>0</v>
      </c>
      <c r="K142" s="223" t="s">
        <v>144</v>
      </c>
      <c r="L142" s="72"/>
      <c r="M142" s="228" t="s">
        <v>42</v>
      </c>
      <c r="N142" s="229" t="s">
        <v>48</v>
      </c>
      <c r="O142" s="47"/>
      <c r="P142" s="230">
        <f>O142*H142</f>
        <v>0</v>
      </c>
      <c r="Q142" s="230">
        <v>0</v>
      </c>
      <c r="R142" s="230">
        <f>Q142*H142</f>
        <v>0</v>
      </c>
      <c r="S142" s="230">
        <v>0</v>
      </c>
      <c r="T142" s="231">
        <f>S142*H142</f>
        <v>0</v>
      </c>
      <c r="AR142" s="24" t="s">
        <v>145</v>
      </c>
      <c r="AT142" s="24" t="s">
        <v>140</v>
      </c>
      <c r="AU142" s="24" t="s">
        <v>23</v>
      </c>
      <c r="AY142" s="24" t="s">
        <v>138</v>
      </c>
      <c r="BE142" s="232">
        <f>IF(N142="základní",J142,0)</f>
        <v>0</v>
      </c>
      <c r="BF142" s="232">
        <f>IF(N142="snížená",J142,0)</f>
        <v>0</v>
      </c>
      <c r="BG142" s="232">
        <f>IF(N142="zákl. přenesená",J142,0)</f>
        <v>0</v>
      </c>
      <c r="BH142" s="232">
        <f>IF(N142="sníž. přenesená",J142,0)</f>
        <v>0</v>
      </c>
      <c r="BI142" s="232">
        <f>IF(N142="nulová",J142,0)</f>
        <v>0</v>
      </c>
      <c r="BJ142" s="24" t="s">
        <v>85</v>
      </c>
      <c r="BK142" s="232">
        <f>ROUND(I142*H142,2)</f>
        <v>0</v>
      </c>
      <c r="BL142" s="24" t="s">
        <v>145</v>
      </c>
      <c r="BM142" s="24" t="s">
        <v>918</v>
      </c>
    </row>
    <row r="143" s="1" customFormat="1">
      <c r="B143" s="46"/>
      <c r="C143" s="74"/>
      <c r="D143" s="233" t="s">
        <v>147</v>
      </c>
      <c r="E143" s="74"/>
      <c r="F143" s="234" t="s">
        <v>269</v>
      </c>
      <c r="G143" s="74"/>
      <c r="H143" s="74"/>
      <c r="I143" s="191"/>
      <c r="J143" s="74"/>
      <c r="K143" s="74"/>
      <c r="L143" s="72"/>
      <c r="M143" s="235"/>
      <c r="N143" s="47"/>
      <c r="O143" s="47"/>
      <c r="P143" s="47"/>
      <c r="Q143" s="47"/>
      <c r="R143" s="47"/>
      <c r="S143" s="47"/>
      <c r="T143" s="95"/>
      <c r="AT143" s="24" t="s">
        <v>147</v>
      </c>
      <c r="AU143" s="24" t="s">
        <v>23</v>
      </c>
    </row>
    <row r="144" s="1" customFormat="1" ht="25.5" customHeight="1">
      <c r="B144" s="46"/>
      <c r="C144" s="221" t="s">
        <v>214</v>
      </c>
      <c r="D144" s="221" t="s">
        <v>140</v>
      </c>
      <c r="E144" s="222" t="s">
        <v>286</v>
      </c>
      <c r="F144" s="223" t="s">
        <v>287</v>
      </c>
      <c r="G144" s="224" t="s">
        <v>210</v>
      </c>
      <c r="H144" s="225">
        <v>1199.556</v>
      </c>
      <c r="I144" s="226"/>
      <c r="J144" s="227">
        <f>ROUND(I144*H144,2)</f>
        <v>0</v>
      </c>
      <c r="K144" s="223" t="s">
        <v>144</v>
      </c>
      <c r="L144" s="72"/>
      <c r="M144" s="228" t="s">
        <v>42</v>
      </c>
      <c r="N144" s="229" t="s">
        <v>48</v>
      </c>
      <c r="O144" s="47"/>
      <c r="P144" s="230">
        <f>O144*H144</f>
        <v>0</v>
      </c>
      <c r="Q144" s="230">
        <v>0</v>
      </c>
      <c r="R144" s="230">
        <f>Q144*H144</f>
        <v>0</v>
      </c>
      <c r="S144" s="230">
        <v>0</v>
      </c>
      <c r="T144" s="231">
        <f>S144*H144</f>
        <v>0</v>
      </c>
      <c r="AR144" s="24" t="s">
        <v>145</v>
      </c>
      <c r="AT144" s="24" t="s">
        <v>140</v>
      </c>
      <c r="AU144" s="24" t="s">
        <v>23</v>
      </c>
      <c r="AY144" s="24" t="s">
        <v>138</v>
      </c>
      <c r="BE144" s="232">
        <f>IF(N144="základní",J144,0)</f>
        <v>0</v>
      </c>
      <c r="BF144" s="232">
        <f>IF(N144="snížená",J144,0)</f>
        <v>0</v>
      </c>
      <c r="BG144" s="232">
        <f>IF(N144="zákl. přenesená",J144,0)</f>
        <v>0</v>
      </c>
      <c r="BH144" s="232">
        <f>IF(N144="sníž. přenesená",J144,0)</f>
        <v>0</v>
      </c>
      <c r="BI144" s="232">
        <f>IF(N144="nulová",J144,0)</f>
        <v>0</v>
      </c>
      <c r="BJ144" s="24" t="s">
        <v>85</v>
      </c>
      <c r="BK144" s="232">
        <f>ROUND(I144*H144,2)</f>
        <v>0</v>
      </c>
      <c r="BL144" s="24" t="s">
        <v>145</v>
      </c>
      <c r="BM144" s="24" t="s">
        <v>919</v>
      </c>
    </row>
    <row r="145" s="1" customFormat="1">
      <c r="B145" s="46"/>
      <c r="C145" s="74"/>
      <c r="D145" s="233" t="s">
        <v>147</v>
      </c>
      <c r="E145" s="74"/>
      <c r="F145" s="234" t="s">
        <v>289</v>
      </c>
      <c r="G145" s="74"/>
      <c r="H145" s="74"/>
      <c r="I145" s="191"/>
      <c r="J145" s="74"/>
      <c r="K145" s="74"/>
      <c r="L145" s="72"/>
      <c r="M145" s="235"/>
      <c r="N145" s="47"/>
      <c r="O145" s="47"/>
      <c r="P145" s="47"/>
      <c r="Q145" s="47"/>
      <c r="R145" s="47"/>
      <c r="S145" s="47"/>
      <c r="T145" s="95"/>
      <c r="AT145" s="24" t="s">
        <v>147</v>
      </c>
      <c r="AU145" s="24" t="s">
        <v>23</v>
      </c>
    </row>
    <row r="146" s="11" customFormat="1">
      <c r="B146" s="236"/>
      <c r="C146" s="237"/>
      <c r="D146" s="233" t="s">
        <v>149</v>
      </c>
      <c r="E146" s="238" t="s">
        <v>42</v>
      </c>
      <c r="F146" s="239" t="s">
        <v>920</v>
      </c>
      <c r="G146" s="237"/>
      <c r="H146" s="240">
        <v>1199.556</v>
      </c>
      <c r="I146" s="241"/>
      <c r="J146" s="237"/>
      <c r="K146" s="237"/>
      <c r="L146" s="242"/>
      <c r="M146" s="243"/>
      <c r="N146" s="244"/>
      <c r="O146" s="244"/>
      <c r="P146" s="244"/>
      <c r="Q146" s="244"/>
      <c r="R146" s="244"/>
      <c r="S146" s="244"/>
      <c r="T146" s="245"/>
      <c r="AT146" s="246" t="s">
        <v>149</v>
      </c>
      <c r="AU146" s="246" t="s">
        <v>23</v>
      </c>
      <c r="AV146" s="11" t="s">
        <v>23</v>
      </c>
      <c r="AW146" s="11" t="s">
        <v>40</v>
      </c>
      <c r="AX146" s="11" t="s">
        <v>77</v>
      </c>
      <c r="AY146" s="246" t="s">
        <v>138</v>
      </c>
    </row>
    <row r="147" s="12" customFormat="1">
      <c r="B147" s="247"/>
      <c r="C147" s="248"/>
      <c r="D147" s="233" t="s">
        <v>149</v>
      </c>
      <c r="E147" s="249" t="s">
        <v>42</v>
      </c>
      <c r="F147" s="250" t="s">
        <v>151</v>
      </c>
      <c r="G147" s="248"/>
      <c r="H147" s="251">
        <v>1199.556</v>
      </c>
      <c r="I147" s="252"/>
      <c r="J147" s="248"/>
      <c r="K147" s="248"/>
      <c r="L147" s="253"/>
      <c r="M147" s="254"/>
      <c r="N147" s="255"/>
      <c r="O147" s="255"/>
      <c r="P147" s="255"/>
      <c r="Q147" s="255"/>
      <c r="R147" s="255"/>
      <c r="S147" s="255"/>
      <c r="T147" s="256"/>
      <c r="AT147" s="257" t="s">
        <v>149</v>
      </c>
      <c r="AU147" s="257" t="s">
        <v>23</v>
      </c>
      <c r="AV147" s="12" t="s">
        <v>145</v>
      </c>
      <c r="AW147" s="12" t="s">
        <v>40</v>
      </c>
      <c r="AX147" s="12" t="s">
        <v>85</v>
      </c>
      <c r="AY147" s="257" t="s">
        <v>138</v>
      </c>
    </row>
    <row r="148" s="1" customFormat="1" ht="25.5" customHeight="1">
      <c r="B148" s="46"/>
      <c r="C148" s="221" t="s">
        <v>10</v>
      </c>
      <c r="D148" s="221" t="s">
        <v>140</v>
      </c>
      <c r="E148" s="222" t="s">
        <v>295</v>
      </c>
      <c r="F148" s="223" t="s">
        <v>296</v>
      </c>
      <c r="G148" s="224" t="s">
        <v>210</v>
      </c>
      <c r="H148" s="225">
        <v>218.96000000000001</v>
      </c>
      <c r="I148" s="226"/>
      <c r="J148" s="227">
        <f>ROUND(I148*H148,2)</f>
        <v>0</v>
      </c>
      <c r="K148" s="223" t="s">
        <v>144</v>
      </c>
      <c r="L148" s="72"/>
      <c r="M148" s="228" t="s">
        <v>42</v>
      </c>
      <c r="N148" s="229" t="s">
        <v>48</v>
      </c>
      <c r="O148" s="47"/>
      <c r="P148" s="230">
        <f>O148*H148</f>
        <v>0</v>
      </c>
      <c r="Q148" s="230">
        <v>0</v>
      </c>
      <c r="R148" s="230">
        <f>Q148*H148</f>
        <v>0</v>
      </c>
      <c r="S148" s="230">
        <v>0</v>
      </c>
      <c r="T148" s="231">
        <f>S148*H148</f>
        <v>0</v>
      </c>
      <c r="AR148" s="24" t="s">
        <v>145</v>
      </c>
      <c r="AT148" s="24" t="s">
        <v>140</v>
      </c>
      <c r="AU148" s="24" t="s">
        <v>23</v>
      </c>
      <c r="AY148" s="24" t="s">
        <v>138</v>
      </c>
      <c r="BE148" s="232">
        <f>IF(N148="základní",J148,0)</f>
        <v>0</v>
      </c>
      <c r="BF148" s="232">
        <f>IF(N148="snížená",J148,0)</f>
        <v>0</v>
      </c>
      <c r="BG148" s="232">
        <f>IF(N148="zákl. přenesená",J148,0)</f>
        <v>0</v>
      </c>
      <c r="BH148" s="232">
        <f>IF(N148="sníž. přenesená",J148,0)</f>
        <v>0</v>
      </c>
      <c r="BI148" s="232">
        <f>IF(N148="nulová",J148,0)</f>
        <v>0</v>
      </c>
      <c r="BJ148" s="24" t="s">
        <v>85</v>
      </c>
      <c r="BK148" s="232">
        <f>ROUND(I148*H148,2)</f>
        <v>0</v>
      </c>
      <c r="BL148" s="24" t="s">
        <v>145</v>
      </c>
      <c r="BM148" s="24" t="s">
        <v>921</v>
      </c>
    </row>
    <row r="149" s="1" customFormat="1">
      <c r="B149" s="46"/>
      <c r="C149" s="74"/>
      <c r="D149" s="233" t="s">
        <v>147</v>
      </c>
      <c r="E149" s="74"/>
      <c r="F149" s="234" t="s">
        <v>289</v>
      </c>
      <c r="G149" s="74"/>
      <c r="H149" s="74"/>
      <c r="I149" s="191"/>
      <c r="J149" s="74"/>
      <c r="K149" s="74"/>
      <c r="L149" s="72"/>
      <c r="M149" s="235"/>
      <c r="N149" s="47"/>
      <c r="O149" s="47"/>
      <c r="P149" s="47"/>
      <c r="Q149" s="47"/>
      <c r="R149" s="47"/>
      <c r="S149" s="47"/>
      <c r="T149" s="95"/>
      <c r="AT149" s="24" t="s">
        <v>147</v>
      </c>
      <c r="AU149" s="24" t="s">
        <v>23</v>
      </c>
    </row>
    <row r="150" s="1" customFormat="1" ht="16.5" customHeight="1">
      <c r="B150" s="46"/>
      <c r="C150" s="221" t="s">
        <v>231</v>
      </c>
      <c r="D150" s="221" t="s">
        <v>140</v>
      </c>
      <c r="E150" s="222" t="s">
        <v>299</v>
      </c>
      <c r="F150" s="223" t="s">
        <v>300</v>
      </c>
      <c r="G150" s="224" t="s">
        <v>210</v>
      </c>
      <c r="H150" s="225">
        <v>558.04399999999998</v>
      </c>
      <c r="I150" s="226"/>
      <c r="J150" s="227">
        <f>ROUND(I150*H150,2)</f>
        <v>0</v>
      </c>
      <c r="K150" s="223" t="s">
        <v>144</v>
      </c>
      <c r="L150" s="72"/>
      <c r="M150" s="228" t="s">
        <v>42</v>
      </c>
      <c r="N150" s="229" t="s">
        <v>48</v>
      </c>
      <c r="O150" s="47"/>
      <c r="P150" s="230">
        <f>O150*H150</f>
        <v>0</v>
      </c>
      <c r="Q150" s="230">
        <v>0</v>
      </c>
      <c r="R150" s="230">
        <f>Q150*H150</f>
        <v>0</v>
      </c>
      <c r="S150" s="230">
        <v>0</v>
      </c>
      <c r="T150" s="231">
        <f>S150*H150</f>
        <v>0</v>
      </c>
      <c r="AR150" s="24" t="s">
        <v>145</v>
      </c>
      <c r="AT150" s="24" t="s">
        <v>140</v>
      </c>
      <c r="AU150" s="24" t="s">
        <v>23</v>
      </c>
      <c r="AY150" s="24" t="s">
        <v>138</v>
      </c>
      <c r="BE150" s="232">
        <f>IF(N150="základní",J150,0)</f>
        <v>0</v>
      </c>
      <c r="BF150" s="232">
        <f>IF(N150="snížená",J150,0)</f>
        <v>0</v>
      </c>
      <c r="BG150" s="232">
        <f>IF(N150="zákl. přenesená",J150,0)</f>
        <v>0</v>
      </c>
      <c r="BH150" s="232">
        <f>IF(N150="sníž. přenesená",J150,0)</f>
        <v>0</v>
      </c>
      <c r="BI150" s="232">
        <f>IF(N150="nulová",J150,0)</f>
        <v>0</v>
      </c>
      <c r="BJ150" s="24" t="s">
        <v>85</v>
      </c>
      <c r="BK150" s="232">
        <f>ROUND(I150*H150,2)</f>
        <v>0</v>
      </c>
      <c r="BL150" s="24" t="s">
        <v>145</v>
      </c>
      <c r="BM150" s="24" t="s">
        <v>922</v>
      </c>
    </row>
    <row r="151" s="1" customFormat="1">
      <c r="B151" s="46"/>
      <c r="C151" s="74"/>
      <c r="D151" s="233" t="s">
        <v>147</v>
      </c>
      <c r="E151" s="74"/>
      <c r="F151" s="234" t="s">
        <v>302</v>
      </c>
      <c r="G151" s="74"/>
      <c r="H151" s="74"/>
      <c r="I151" s="191"/>
      <c r="J151" s="74"/>
      <c r="K151" s="74"/>
      <c r="L151" s="72"/>
      <c r="M151" s="235"/>
      <c r="N151" s="47"/>
      <c r="O151" s="47"/>
      <c r="P151" s="47"/>
      <c r="Q151" s="47"/>
      <c r="R151" s="47"/>
      <c r="S151" s="47"/>
      <c r="T151" s="95"/>
      <c r="AT151" s="24" t="s">
        <v>147</v>
      </c>
      <c r="AU151" s="24" t="s">
        <v>23</v>
      </c>
    </row>
    <row r="152" s="11" customFormat="1">
      <c r="B152" s="236"/>
      <c r="C152" s="237"/>
      <c r="D152" s="233" t="s">
        <v>149</v>
      </c>
      <c r="E152" s="238" t="s">
        <v>42</v>
      </c>
      <c r="F152" s="239" t="s">
        <v>923</v>
      </c>
      <c r="G152" s="237"/>
      <c r="H152" s="240">
        <v>558.04399999999998</v>
      </c>
      <c r="I152" s="241"/>
      <c r="J152" s="237"/>
      <c r="K152" s="237"/>
      <c r="L152" s="242"/>
      <c r="M152" s="243"/>
      <c r="N152" s="244"/>
      <c r="O152" s="244"/>
      <c r="P152" s="244"/>
      <c r="Q152" s="244"/>
      <c r="R152" s="244"/>
      <c r="S152" s="244"/>
      <c r="T152" s="245"/>
      <c r="AT152" s="246" t="s">
        <v>149</v>
      </c>
      <c r="AU152" s="246" t="s">
        <v>23</v>
      </c>
      <c r="AV152" s="11" t="s">
        <v>23</v>
      </c>
      <c r="AW152" s="11" t="s">
        <v>40</v>
      </c>
      <c r="AX152" s="11" t="s">
        <v>77</v>
      </c>
      <c r="AY152" s="246" t="s">
        <v>138</v>
      </c>
    </row>
    <row r="153" s="12" customFormat="1">
      <c r="B153" s="247"/>
      <c r="C153" s="248"/>
      <c r="D153" s="233" t="s">
        <v>149</v>
      </c>
      <c r="E153" s="249" t="s">
        <v>42</v>
      </c>
      <c r="F153" s="250" t="s">
        <v>151</v>
      </c>
      <c r="G153" s="248"/>
      <c r="H153" s="251">
        <v>558.04399999999998</v>
      </c>
      <c r="I153" s="252"/>
      <c r="J153" s="248"/>
      <c r="K153" s="248"/>
      <c r="L153" s="253"/>
      <c r="M153" s="254"/>
      <c r="N153" s="255"/>
      <c r="O153" s="255"/>
      <c r="P153" s="255"/>
      <c r="Q153" s="255"/>
      <c r="R153" s="255"/>
      <c r="S153" s="255"/>
      <c r="T153" s="256"/>
      <c r="AT153" s="257" t="s">
        <v>149</v>
      </c>
      <c r="AU153" s="257" t="s">
        <v>23</v>
      </c>
      <c r="AV153" s="12" t="s">
        <v>145</v>
      </c>
      <c r="AW153" s="12" t="s">
        <v>40</v>
      </c>
      <c r="AX153" s="12" t="s">
        <v>85</v>
      </c>
      <c r="AY153" s="257" t="s">
        <v>138</v>
      </c>
    </row>
    <row r="154" s="1" customFormat="1" ht="16.5" customHeight="1">
      <c r="B154" s="46"/>
      <c r="C154" s="221" t="s">
        <v>236</v>
      </c>
      <c r="D154" s="221" t="s">
        <v>140</v>
      </c>
      <c r="E154" s="222" t="s">
        <v>305</v>
      </c>
      <c r="F154" s="223" t="s">
        <v>306</v>
      </c>
      <c r="G154" s="224" t="s">
        <v>307</v>
      </c>
      <c r="H154" s="225">
        <v>1004.479</v>
      </c>
      <c r="I154" s="226"/>
      <c r="J154" s="227">
        <f>ROUND(I154*H154,2)</f>
        <v>0</v>
      </c>
      <c r="K154" s="223" t="s">
        <v>144</v>
      </c>
      <c r="L154" s="72"/>
      <c r="M154" s="228" t="s">
        <v>42</v>
      </c>
      <c r="N154" s="229" t="s">
        <v>48</v>
      </c>
      <c r="O154" s="47"/>
      <c r="P154" s="230">
        <f>O154*H154</f>
        <v>0</v>
      </c>
      <c r="Q154" s="230">
        <v>0</v>
      </c>
      <c r="R154" s="230">
        <f>Q154*H154</f>
        <v>0</v>
      </c>
      <c r="S154" s="230">
        <v>0</v>
      </c>
      <c r="T154" s="231">
        <f>S154*H154</f>
        <v>0</v>
      </c>
      <c r="AR154" s="24" t="s">
        <v>145</v>
      </c>
      <c r="AT154" s="24" t="s">
        <v>140</v>
      </c>
      <c r="AU154" s="24" t="s">
        <v>23</v>
      </c>
      <c r="AY154" s="24" t="s">
        <v>138</v>
      </c>
      <c r="BE154" s="232">
        <f>IF(N154="základní",J154,0)</f>
        <v>0</v>
      </c>
      <c r="BF154" s="232">
        <f>IF(N154="snížená",J154,0)</f>
        <v>0</v>
      </c>
      <c r="BG154" s="232">
        <f>IF(N154="zákl. přenesená",J154,0)</f>
        <v>0</v>
      </c>
      <c r="BH154" s="232">
        <f>IF(N154="sníž. přenesená",J154,0)</f>
        <v>0</v>
      </c>
      <c r="BI154" s="232">
        <f>IF(N154="nulová",J154,0)</f>
        <v>0</v>
      </c>
      <c r="BJ154" s="24" t="s">
        <v>85</v>
      </c>
      <c r="BK154" s="232">
        <f>ROUND(I154*H154,2)</f>
        <v>0</v>
      </c>
      <c r="BL154" s="24" t="s">
        <v>145</v>
      </c>
      <c r="BM154" s="24" t="s">
        <v>924</v>
      </c>
    </row>
    <row r="155" s="1" customFormat="1">
      <c r="B155" s="46"/>
      <c r="C155" s="74"/>
      <c r="D155" s="233" t="s">
        <v>147</v>
      </c>
      <c r="E155" s="74"/>
      <c r="F155" s="234" t="s">
        <v>302</v>
      </c>
      <c r="G155" s="74"/>
      <c r="H155" s="74"/>
      <c r="I155" s="191"/>
      <c r="J155" s="74"/>
      <c r="K155" s="74"/>
      <c r="L155" s="72"/>
      <c r="M155" s="235"/>
      <c r="N155" s="47"/>
      <c r="O155" s="47"/>
      <c r="P155" s="47"/>
      <c r="Q155" s="47"/>
      <c r="R155" s="47"/>
      <c r="S155" s="47"/>
      <c r="T155" s="95"/>
      <c r="AT155" s="24" t="s">
        <v>147</v>
      </c>
      <c r="AU155" s="24" t="s">
        <v>23</v>
      </c>
    </row>
    <row r="156" s="11" customFormat="1">
      <c r="B156" s="236"/>
      <c r="C156" s="237"/>
      <c r="D156" s="233" t="s">
        <v>149</v>
      </c>
      <c r="E156" s="238" t="s">
        <v>42</v>
      </c>
      <c r="F156" s="239" t="s">
        <v>925</v>
      </c>
      <c r="G156" s="237"/>
      <c r="H156" s="240">
        <v>1004.479</v>
      </c>
      <c r="I156" s="241"/>
      <c r="J156" s="237"/>
      <c r="K156" s="237"/>
      <c r="L156" s="242"/>
      <c r="M156" s="243"/>
      <c r="N156" s="244"/>
      <c r="O156" s="244"/>
      <c r="P156" s="244"/>
      <c r="Q156" s="244"/>
      <c r="R156" s="244"/>
      <c r="S156" s="244"/>
      <c r="T156" s="245"/>
      <c r="AT156" s="246" t="s">
        <v>149</v>
      </c>
      <c r="AU156" s="246" t="s">
        <v>23</v>
      </c>
      <c r="AV156" s="11" t="s">
        <v>23</v>
      </c>
      <c r="AW156" s="11" t="s">
        <v>40</v>
      </c>
      <c r="AX156" s="11" t="s">
        <v>77</v>
      </c>
      <c r="AY156" s="246" t="s">
        <v>138</v>
      </c>
    </row>
    <row r="157" s="12" customFormat="1">
      <c r="B157" s="247"/>
      <c r="C157" s="248"/>
      <c r="D157" s="233" t="s">
        <v>149</v>
      </c>
      <c r="E157" s="249" t="s">
        <v>42</v>
      </c>
      <c r="F157" s="250" t="s">
        <v>151</v>
      </c>
      <c r="G157" s="248"/>
      <c r="H157" s="251">
        <v>1004.479</v>
      </c>
      <c r="I157" s="252"/>
      <c r="J157" s="248"/>
      <c r="K157" s="248"/>
      <c r="L157" s="253"/>
      <c r="M157" s="254"/>
      <c r="N157" s="255"/>
      <c r="O157" s="255"/>
      <c r="P157" s="255"/>
      <c r="Q157" s="255"/>
      <c r="R157" s="255"/>
      <c r="S157" s="255"/>
      <c r="T157" s="256"/>
      <c r="AT157" s="257" t="s">
        <v>149</v>
      </c>
      <c r="AU157" s="257" t="s">
        <v>23</v>
      </c>
      <c r="AV157" s="12" t="s">
        <v>145</v>
      </c>
      <c r="AW157" s="12" t="s">
        <v>40</v>
      </c>
      <c r="AX157" s="12" t="s">
        <v>85</v>
      </c>
      <c r="AY157" s="257" t="s">
        <v>138</v>
      </c>
    </row>
    <row r="158" s="1" customFormat="1" ht="25.5" customHeight="1">
      <c r="B158" s="46"/>
      <c r="C158" s="221" t="s">
        <v>241</v>
      </c>
      <c r="D158" s="221" t="s">
        <v>140</v>
      </c>
      <c r="E158" s="222" t="s">
        <v>311</v>
      </c>
      <c r="F158" s="223" t="s">
        <v>312</v>
      </c>
      <c r="G158" s="224" t="s">
        <v>210</v>
      </c>
      <c r="H158" s="225">
        <v>536.75599999999997</v>
      </c>
      <c r="I158" s="226"/>
      <c r="J158" s="227">
        <f>ROUND(I158*H158,2)</f>
        <v>0</v>
      </c>
      <c r="K158" s="223" t="s">
        <v>144</v>
      </c>
      <c r="L158" s="72"/>
      <c r="M158" s="228" t="s">
        <v>42</v>
      </c>
      <c r="N158" s="229" t="s">
        <v>48</v>
      </c>
      <c r="O158" s="47"/>
      <c r="P158" s="230">
        <f>O158*H158</f>
        <v>0</v>
      </c>
      <c r="Q158" s="230">
        <v>0</v>
      </c>
      <c r="R158" s="230">
        <f>Q158*H158</f>
        <v>0</v>
      </c>
      <c r="S158" s="230">
        <v>0</v>
      </c>
      <c r="T158" s="231">
        <f>S158*H158</f>
        <v>0</v>
      </c>
      <c r="AR158" s="24" t="s">
        <v>145</v>
      </c>
      <c r="AT158" s="24" t="s">
        <v>140</v>
      </c>
      <c r="AU158" s="24" t="s">
        <v>23</v>
      </c>
      <c r="AY158" s="24" t="s">
        <v>138</v>
      </c>
      <c r="BE158" s="232">
        <f>IF(N158="základní",J158,0)</f>
        <v>0</v>
      </c>
      <c r="BF158" s="232">
        <f>IF(N158="snížená",J158,0)</f>
        <v>0</v>
      </c>
      <c r="BG158" s="232">
        <f>IF(N158="zákl. přenesená",J158,0)</f>
        <v>0</v>
      </c>
      <c r="BH158" s="232">
        <f>IF(N158="sníž. přenesená",J158,0)</f>
        <v>0</v>
      </c>
      <c r="BI158" s="232">
        <f>IF(N158="nulová",J158,0)</f>
        <v>0</v>
      </c>
      <c r="BJ158" s="24" t="s">
        <v>85</v>
      </c>
      <c r="BK158" s="232">
        <f>ROUND(I158*H158,2)</f>
        <v>0</v>
      </c>
      <c r="BL158" s="24" t="s">
        <v>145</v>
      </c>
      <c r="BM158" s="24" t="s">
        <v>926</v>
      </c>
    </row>
    <row r="159" s="1" customFormat="1">
      <c r="B159" s="46"/>
      <c r="C159" s="74"/>
      <c r="D159" s="233" t="s">
        <v>147</v>
      </c>
      <c r="E159" s="74"/>
      <c r="F159" s="234" t="s">
        <v>314</v>
      </c>
      <c r="G159" s="74"/>
      <c r="H159" s="74"/>
      <c r="I159" s="191"/>
      <c r="J159" s="74"/>
      <c r="K159" s="74"/>
      <c r="L159" s="72"/>
      <c r="M159" s="235"/>
      <c r="N159" s="47"/>
      <c r="O159" s="47"/>
      <c r="P159" s="47"/>
      <c r="Q159" s="47"/>
      <c r="R159" s="47"/>
      <c r="S159" s="47"/>
      <c r="T159" s="95"/>
      <c r="AT159" s="24" t="s">
        <v>147</v>
      </c>
      <c r="AU159" s="24" t="s">
        <v>23</v>
      </c>
    </row>
    <row r="160" s="11" customFormat="1">
      <c r="B160" s="236"/>
      <c r="C160" s="237"/>
      <c r="D160" s="233" t="s">
        <v>149</v>
      </c>
      <c r="E160" s="238" t="s">
        <v>42</v>
      </c>
      <c r="F160" s="239" t="s">
        <v>927</v>
      </c>
      <c r="G160" s="237"/>
      <c r="H160" s="240">
        <v>536.75599999999997</v>
      </c>
      <c r="I160" s="241"/>
      <c r="J160" s="237"/>
      <c r="K160" s="237"/>
      <c r="L160" s="242"/>
      <c r="M160" s="243"/>
      <c r="N160" s="244"/>
      <c r="O160" s="244"/>
      <c r="P160" s="244"/>
      <c r="Q160" s="244"/>
      <c r="R160" s="244"/>
      <c r="S160" s="244"/>
      <c r="T160" s="245"/>
      <c r="AT160" s="246" t="s">
        <v>149</v>
      </c>
      <c r="AU160" s="246" t="s">
        <v>23</v>
      </c>
      <c r="AV160" s="11" t="s">
        <v>23</v>
      </c>
      <c r="AW160" s="11" t="s">
        <v>40</v>
      </c>
      <c r="AX160" s="11" t="s">
        <v>77</v>
      </c>
      <c r="AY160" s="246" t="s">
        <v>138</v>
      </c>
    </row>
    <row r="161" s="12" customFormat="1">
      <c r="B161" s="247"/>
      <c r="C161" s="248"/>
      <c r="D161" s="233" t="s">
        <v>149</v>
      </c>
      <c r="E161" s="249" t="s">
        <v>42</v>
      </c>
      <c r="F161" s="250" t="s">
        <v>151</v>
      </c>
      <c r="G161" s="248"/>
      <c r="H161" s="251">
        <v>536.75599999999997</v>
      </c>
      <c r="I161" s="252"/>
      <c r="J161" s="248"/>
      <c r="K161" s="248"/>
      <c r="L161" s="253"/>
      <c r="M161" s="254"/>
      <c r="N161" s="255"/>
      <c r="O161" s="255"/>
      <c r="P161" s="255"/>
      <c r="Q161" s="255"/>
      <c r="R161" s="255"/>
      <c r="S161" s="255"/>
      <c r="T161" s="256"/>
      <c r="AT161" s="257" t="s">
        <v>149</v>
      </c>
      <c r="AU161" s="257" t="s">
        <v>23</v>
      </c>
      <c r="AV161" s="12" t="s">
        <v>145</v>
      </c>
      <c r="AW161" s="12" t="s">
        <v>40</v>
      </c>
      <c r="AX161" s="12" t="s">
        <v>85</v>
      </c>
      <c r="AY161" s="257" t="s">
        <v>138</v>
      </c>
    </row>
    <row r="162" s="1" customFormat="1" ht="25.5" customHeight="1">
      <c r="B162" s="46"/>
      <c r="C162" s="221" t="s">
        <v>246</v>
      </c>
      <c r="D162" s="221" t="s">
        <v>140</v>
      </c>
      <c r="E162" s="222" t="s">
        <v>330</v>
      </c>
      <c r="F162" s="223" t="s">
        <v>331</v>
      </c>
      <c r="G162" s="224" t="s">
        <v>143</v>
      </c>
      <c r="H162" s="225">
        <v>238</v>
      </c>
      <c r="I162" s="226"/>
      <c r="J162" s="227">
        <f>ROUND(I162*H162,2)</f>
        <v>0</v>
      </c>
      <c r="K162" s="223" t="s">
        <v>144</v>
      </c>
      <c r="L162" s="72"/>
      <c r="M162" s="228" t="s">
        <v>42</v>
      </c>
      <c r="N162" s="229" t="s">
        <v>48</v>
      </c>
      <c r="O162" s="47"/>
      <c r="P162" s="230">
        <f>O162*H162</f>
        <v>0</v>
      </c>
      <c r="Q162" s="230">
        <v>0</v>
      </c>
      <c r="R162" s="230">
        <f>Q162*H162</f>
        <v>0</v>
      </c>
      <c r="S162" s="230">
        <v>0</v>
      </c>
      <c r="T162" s="231">
        <f>S162*H162</f>
        <v>0</v>
      </c>
      <c r="AR162" s="24" t="s">
        <v>145</v>
      </c>
      <c r="AT162" s="24" t="s">
        <v>140</v>
      </c>
      <c r="AU162" s="24" t="s">
        <v>23</v>
      </c>
      <c r="AY162" s="24" t="s">
        <v>138</v>
      </c>
      <c r="BE162" s="232">
        <f>IF(N162="základní",J162,0)</f>
        <v>0</v>
      </c>
      <c r="BF162" s="232">
        <f>IF(N162="snížená",J162,0)</f>
        <v>0</v>
      </c>
      <c r="BG162" s="232">
        <f>IF(N162="zákl. přenesená",J162,0)</f>
        <v>0</v>
      </c>
      <c r="BH162" s="232">
        <f>IF(N162="sníž. přenesená",J162,0)</f>
        <v>0</v>
      </c>
      <c r="BI162" s="232">
        <f>IF(N162="nulová",J162,0)</f>
        <v>0</v>
      </c>
      <c r="BJ162" s="24" t="s">
        <v>85</v>
      </c>
      <c r="BK162" s="232">
        <f>ROUND(I162*H162,2)</f>
        <v>0</v>
      </c>
      <c r="BL162" s="24" t="s">
        <v>145</v>
      </c>
      <c r="BM162" s="24" t="s">
        <v>928</v>
      </c>
    </row>
    <row r="163" s="1" customFormat="1">
      <c r="B163" s="46"/>
      <c r="C163" s="74"/>
      <c r="D163" s="233" t="s">
        <v>147</v>
      </c>
      <c r="E163" s="74"/>
      <c r="F163" s="234" t="s">
        <v>333</v>
      </c>
      <c r="G163" s="74"/>
      <c r="H163" s="74"/>
      <c r="I163" s="191"/>
      <c r="J163" s="74"/>
      <c r="K163" s="74"/>
      <c r="L163" s="72"/>
      <c r="M163" s="235"/>
      <c r="N163" s="47"/>
      <c r="O163" s="47"/>
      <c r="P163" s="47"/>
      <c r="Q163" s="47"/>
      <c r="R163" s="47"/>
      <c r="S163" s="47"/>
      <c r="T163" s="95"/>
      <c r="AT163" s="24" t="s">
        <v>147</v>
      </c>
      <c r="AU163" s="24" t="s">
        <v>23</v>
      </c>
    </row>
    <row r="164" s="11" customFormat="1">
      <c r="B164" s="236"/>
      <c r="C164" s="237"/>
      <c r="D164" s="233" t="s">
        <v>149</v>
      </c>
      <c r="E164" s="238" t="s">
        <v>42</v>
      </c>
      <c r="F164" s="239" t="s">
        <v>929</v>
      </c>
      <c r="G164" s="237"/>
      <c r="H164" s="240">
        <v>238</v>
      </c>
      <c r="I164" s="241"/>
      <c r="J164" s="237"/>
      <c r="K164" s="237"/>
      <c r="L164" s="242"/>
      <c r="M164" s="243"/>
      <c r="N164" s="244"/>
      <c r="O164" s="244"/>
      <c r="P164" s="244"/>
      <c r="Q164" s="244"/>
      <c r="R164" s="244"/>
      <c r="S164" s="244"/>
      <c r="T164" s="245"/>
      <c r="AT164" s="246" t="s">
        <v>149</v>
      </c>
      <c r="AU164" s="246" t="s">
        <v>23</v>
      </c>
      <c r="AV164" s="11" t="s">
        <v>23</v>
      </c>
      <c r="AW164" s="11" t="s">
        <v>40</v>
      </c>
      <c r="AX164" s="11" t="s">
        <v>77</v>
      </c>
      <c r="AY164" s="246" t="s">
        <v>138</v>
      </c>
    </row>
    <row r="165" s="12" customFormat="1">
      <c r="B165" s="247"/>
      <c r="C165" s="248"/>
      <c r="D165" s="233" t="s">
        <v>149</v>
      </c>
      <c r="E165" s="249" t="s">
        <v>42</v>
      </c>
      <c r="F165" s="250" t="s">
        <v>151</v>
      </c>
      <c r="G165" s="248"/>
      <c r="H165" s="251">
        <v>238</v>
      </c>
      <c r="I165" s="252"/>
      <c r="J165" s="248"/>
      <c r="K165" s="248"/>
      <c r="L165" s="253"/>
      <c r="M165" s="254"/>
      <c r="N165" s="255"/>
      <c r="O165" s="255"/>
      <c r="P165" s="255"/>
      <c r="Q165" s="255"/>
      <c r="R165" s="255"/>
      <c r="S165" s="255"/>
      <c r="T165" s="256"/>
      <c r="AT165" s="257" t="s">
        <v>149</v>
      </c>
      <c r="AU165" s="257" t="s">
        <v>23</v>
      </c>
      <c r="AV165" s="12" t="s">
        <v>145</v>
      </c>
      <c r="AW165" s="12" t="s">
        <v>40</v>
      </c>
      <c r="AX165" s="12" t="s">
        <v>85</v>
      </c>
      <c r="AY165" s="257" t="s">
        <v>138</v>
      </c>
    </row>
    <row r="166" s="1" customFormat="1" ht="25.5" customHeight="1">
      <c r="B166" s="46"/>
      <c r="C166" s="221" t="s">
        <v>251</v>
      </c>
      <c r="D166" s="221" t="s">
        <v>140</v>
      </c>
      <c r="E166" s="222" t="s">
        <v>336</v>
      </c>
      <c r="F166" s="223" t="s">
        <v>337</v>
      </c>
      <c r="G166" s="224" t="s">
        <v>143</v>
      </c>
      <c r="H166" s="225">
        <v>238</v>
      </c>
      <c r="I166" s="226"/>
      <c r="J166" s="227">
        <f>ROUND(I166*H166,2)</f>
        <v>0</v>
      </c>
      <c r="K166" s="223" t="s">
        <v>144</v>
      </c>
      <c r="L166" s="72"/>
      <c r="M166" s="228" t="s">
        <v>42</v>
      </c>
      <c r="N166" s="229" t="s">
        <v>48</v>
      </c>
      <c r="O166" s="47"/>
      <c r="P166" s="230">
        <f>O166*H166</f>
        <v>0</v>
      </c>
      <c r="Q166" s="230">
        <v>0</v>
      </c>
      <c r="R166" s="230">
        <f>Q166*H166</f>
        <v>0</v>
      </c>
      <c r="S166" s="230">
        <v>0</v>
      </c>
      <c r="T166" s="231">
        <f>S166*H166</f>
        <v>0</v>
      </c>
      <c r="AR166" s="24" t="s">
        <v>145</v>
      </c>
      <c r="AT166" s="24" t="s">
        <v>140</v>
      </c>
      <c r="AU166" s="24" t="s">
        <v>23</v>
      </c>
      <c r="AY166" s="24" t="s">
        <v>138</v>
      </c>
      <c r="BE166" s="232">
        <f>IF(N166="základní",J166,0)</f>
        <v>0</v>
      </c>
      <c r="BF166" s="232">
        <f>IF(N166="snížená",J166,0)</f>
        <v>0</v>
      </c>
      <c r="BG166" s="232">
        <f>IF(N166="zákl. přenesená",J166,0)</f>
        <v>0</v>
      </c>
      <c r="BH166" s="232">
        <f>IF(N166="sníž. přenesená",J166,0)</f>
        <v>0</v>
      </c>
      <c r="BI166" s="232">
        <f>IF(N166="nulová",J166,0)</f>
        <v>0</v>
      </c>
      <c r="BJ166" s="24" t="s">
        <v>85</v>
      </c>
      <c r="BK166" s="232">
        <f>ROUND(I166*H166,2)</f>
        <v>0</v>
      </c>
      <c r="BL166" s="24" t="s">
        <v>145</v>
      </c>
      <c r="BM166" s="24" t="s">
        <v>930</v>
      </c>
    </row>
    <row r="167" s="1" customFormat="1">
      <c r="B167" s="46"/>
      <c r="C167" s="74"/>
      <c r="D167" s="233" t="s">
        <v>147</v>
      </c>
      <c r="E167" s="74"/>
      <c r="F167" s="234" t="s">
        <v>339</v>
      </c>
      <c r="G167" s="74"/>
      <c r="H167" s="74"/>
      <c r="I167" s="191"/>
      <c r="J167" s="74"/>
      <c r="K167" s="74"/>
      <c r="L167" s="72"/>
      <c r="M167" s="235"/>
      <c r="N167" s="47"/>
      <c r="O167" s="47"/>
      <c r="P167" s="47"/>
      <c r="Q167" s="47"/>
      <c r="R167" s="47"/>
      <c r="S167" s="47"/>
      <c r="T167" s="95"/>
      <c r="AT167" s="24" t="s">
        <v>147</v>
      </c>
      <c r="AU167" s="24" t="s">
        <v>23</v>
      </c>
    </row>
    <row r="168" s="1" customFormat="1" ht="16.5" customHeight="1">
      <c r="B168" s="46"/>
      <c r="C168" s="279" t="s">
        <v>9</v>
      </c>
      <c r="D168" s="279" t="s">
        <v>324</v>
      </c>
      <c r="E168" s="280" t="s">
        <v>713</v>
      </c>
      <c r="F168" s="281" t="s">
        <v>714</v>
      </c>
      <c r="G168" s="282" t="s">
        <v>343</v>
      </c>
      <c r="H168" s="283">
        <v>7.1399999999999997</v>
      </c>
      <c r="I168" s="284"/>
      <c r="J168" s="285">
        <f>ROUND(I168*H168,2)</f>
        <v>0</v>
      </c>
      <c r="K168" s="281" t="s">
        <v>144</v>
      </c>
      <c r="L168" s="286"/>
      <c r="M168" s="287" t="s">
        <v>42</v>
      </c>
      <c r="N168" s="288" t="s">
        <v>48</v>
      </c>
      <c r="O168" s="47"/>
      <c r="P168" s="230">
        <f>O168*H168</f>
        <v>0</v>
      </c>
      <c r="Q168" s="230">
        <v>0.001</v>
      </c>
      <c r="R168" s="230">
        <f>Q168*H168</f>
        <v>0.0071399999999999996</v>
      </c>
      <c r="S168" s="230">
        <v>0</v>
      </c>
      <c r="T168" s="231">
        <f>S168*H168</f>
        <v>0</v>
      </c>
      <c r="AR168" s="24" t="s">
        <v>185</v>
      </c>
      <c r="AT168" s="24" t="s">
        <v>324</v>
      </c>
      <c r="AU168" s="24" t="s">
        <v>23</v>
      </c>
      <c r="AY168" s="24" t="s">
        <v>138</v>
      </c>
      <c r="BE168" s="232">
        <f>IF(N168="základní",J168,0)</f>
        <v>0</v>
      </c>
      <c r="BF168" s="232">
        <f>IF(N168="snížená",J168,0)</f>
        <v>0</v>
      </c>
      <c r="BG168" s="232">
        <f>IF(N168="zákl. přenesená",J168,0)</f>
        <v>0</v>
      </c>
      <c r="BH168" s="232">
        <f>IF(N168="sníž. přenesená",J168,0)</f>
        <v>0</v>
      </c>
      <c r="BI168" s="232">
        <f>IF(N168="nulová",J168,0)</f>
        <v>0</v>
      </c>
      <c r="BJ168" s="24" t="s">
        <v>85</v>
      </c>
      <c r="BK168" s="232">
        <f>ROUND(I168*H168,2)</f>
        <v>0</v>
      </c>
      <c r="BL168" s="24" t="s">
        <v>145</v>
      </c>
      <c r="BM168" s="24" t="s">
        <v>931</v>
      </c>
    </row>
    <row r="169" s="11" customFormat="1">
      <c r="B169" s="236"/>
      <c r="C169" s="237"/>
      <c r="D169" s="233" t="s">
        <v>149</v>
      </c>
      <c r="E169" s="238" t="s">
        <v>42</v>
      </c>
      <c r="F169" s="239" t="s">
        <v>932</v>
      </c>
      <c r="G169" s="237"/>
      <c r="H169" s="240">
        <v>238</v>
      </c>
      <c r="I169" s="241"/>
      <c r="J169" s="237"/>
      <c r="K169" s="237"/>
      <c r="L169" s="242"/>
      <c r="M169" s="243"/>
      <c r="N169" s="244"/>
      <c r="O169" s="244"/>
      <c r="P169" s="244"/>
      <c r="Q169" s="244"/>
      <c r="R169" s="244"/>
      <c r="S169" s="244"/>
      <c r="T169" s="245"/>
      <c r="AT169" s="246" t="s">
        <v>149</v>
      </c>
      <c r="AU169" s="246" t="s">
        <v>23</v>
      </c>
      <c r="AV169" s="11" t="s">
        <v>23</v>
      </c>
      <c r="AW169" s="11" t="s">
        <v>40</v>
      </c>
      <c r="AX169" s="11" t="s">
        <v>77</v>
      </c>
      <c r="AY169" s="246" t="s">
        <v>138</v>
      </c>
    </row>
    <row r="170" s="12" customFormat="1">
      <c r="B170" s="247"/>
      <c r="C170" s="248"/>
      <c r="D170" s="233" t="s">
        <v>149</v>
      </c>
      <c r="E170" s="249" t="s">
        <v>42</v>
      </c>
      <c r="F170" s="250" t="s">
        <v>151</v>
      </c>
      <c r="G170" s="248"/>
      <c r="H170" s="251">
        <v>238</v>
      </c>
      <c r="I170" s="252"/>
      <c r="J170" s="248"/>
      <c r="K170" s="248"/>
      <c r="L170" s="253"/>
      <c r="M170" s="254"/>
      <c r="N170" s="255"/>
      <c r="O170" s="255"/>
      <c r="P170" s="255"/>
      <c r="Q170" s="255"/>
      <c r="R170" s="255"/>
      <c r="S170" s="255"/>
      <c r="T170" s="256"/>
      <c r="AT170" s="257" t="s">
        <v>149</v>
      </c>
      <c r="AU170" s="257" t="s">
        <v>23</v>
      </c>
      <c r="AV170" s="12" t="s">
        <v>145</v>
      </c>
      <c r="AW170" s="12" t="s">
        <v>40</v>
      </c>
      <c r="AX170" s="12" t="s">
        <v>85</v>
      </c>
      <c r="AY170" s="257" t="s">
        <v>138</v>
      </c>
    </row>
    <row r="171" s="11" customFormat="1">
      <c r="B171" s="236"/>
      <c r="C171" s="237"/>
      <c r="D171" s="233" t="s">
        <v>149</v>
      </c>
      <c r="E171" s="237"/>
      <c r="F171" s="239" t="s">
        <v>933</v>
      </c>
      <c r="G171" s="237"/>
      <c r="H171" s="240">
        <v>7.1399999999999997</v>
      </c>
      <c r="I171" s="241"/>
      <c r="J171" s="237"/>
      <c r="K171" s="237"/>
      <c r="L171" s="242"/>
      <c r="M171" s="243"/>
      <c r="N171" s="244"/>
      <c r="O171" s="244"/>
      <c r="P171" s="244"/>
      <c r="Q171" s="244"/>
      <c r="R171" s="244"/>
      <c r="S171" s="244"/>
      <c r="T171" s="245"/>
      <c r="AT171" s="246" t="s">
        <v>149</v>
      </c>
      <c r="AU171" s="246" t="s">
        <v>23</v>
      </c>
      <c r="AV171" s="11" t="s">
        <v>23</v>
      </c>
      <c r="AW171" s="11" t="s">
        <v>6</v>
      </c>
      <c r="AX171" s="11" t="s">
        <v>85</v>
      </c>
      <c r="AY171" s="246" t="s">
        <v>138</v>
      </c>
    </row>
    <row r="172" s="1" customFormat="1" ht="16.5" customHeight="1">
      <c r="B172" s="46"/>
      <c r="C172" s="221" t="s">
        <v>260</v>
      </c>
      <c r="D172" s="221" t="s">
        <v>140</v>
      </c>
      <c r="E172" s="222" t="s">
        <v>348</v>
      </c>
      <c r="F172" s="223" t="s">
        <v>349</v>
      </c>
      <c r="G172" s="224" t="s">
        <v>210</v>
      </c>
      <c r="H172" s="225">
        <v>4.7599999999999998</v>
      </c>
      <c r="I172" s="226"/>
      <c r="J172" s="227">
        <f>ROUND(I172*H172,2)</f>
        <v>0</v>
      </c>
      <c r="K172" s="223" t="s">
        <v>144</v>
      </c>
      <c r="L172" s="72"/>
      <c r="M172" s="228" t="s">
        <v>42</v>
      </c>
      <c r="N172" s="229" t="s">
        <v>48</v>
      </c>
      <c r="O172" s="47"/>
      <c r="P172" s="230">
        <f>O172*H172</f>
        <v>0</v>
      </c>
      <c r="Q172" s="230">
        <v>0</v>
      </c>
      <c r="R172" s="230">
        <f>Q172*H172</f>
        <v>0</v>
      </c>
      <c r="S172" s="230">
        <v>0</v>
      </c>
      <c r="T172" s="231">
        <f>S172*H172</f>
        <v>0</v>
      </c>
      <c r="AR172" s="24" t="s">
        <v>145</v>
      </c>
      <c r="AT172" s="24" t="s">
        <v>140</v>
      </c>
      <c r="AU172" s="24" t="s">
        <v>23</v>
      </c>
      <c r="AY172" s="24" t="s">
        <v>138</v>
      </c>
      <c r="BE172" s="232">
        <f>IF(N172="základní",J172,0)</f>
        <v>0</v>
      </c>
      <c r="BF172" s="232">
        <f>IF(N172="snížená",J172,0)</f>
        <v>0</v>
      </c>
      <c r="BG172" s="232">
        <f>IF(N172="zákl. přenesená",J172,0)</f>
        <v>0</v>
      </c>
      <c r="BH172" s="232">
        <f>IF(N172="sníž. přenesená",J172,0)</f>
        <v>0</v>
      </c>
      <c r="BI172" s="232">
        <f>IF(N172="nulová",J172,0)</f>
        <v>0</v>
      </c>
      <c r="BJ172" s="24" t="s">
        <v>85</v>
      </c>
      <c r="BK172" s="232">
        <f>ROUND(I172*H172,2)</f>
        <v>0</v>
      </c>
      <c r="BL172" s="24" t="s">
        <v>145</v>
      </c>
      <c r="BM172" s="24" t="s">
        <v>934</v>
      </c>
    </row>
    <row r="173" s="11" customFormat="1">
      <c r="B173" s="236"/>
      <c r="C173" s="237"/>
      <c r="D173" s="233" t="s">
        <v>149</v>
      </c>
      <c r="E173" s="238" t="s">
        <v>42</v>
      </c>
      <c r="F173" s="239" t="s">
        <v>935</v>
      </c>
      <c r="G173" s="237"/>
      <c r="H173" s="240">
        <v>4.7599999999999998</v>
      </c>
      <c r="I173" s="241"/>
      <c r="J173" s="237"/>
      <c r="K173" s="237"/>
      <c r="L173" s="242"/>
      <c r="M173" s="243"/>
      <c r="N173" s="244"/>
      <c r="O173" s="244"/>
      <c r="P173" s="244"/>
      <c r="Q173" s="244"/>
      <c r="R173" s="244"/>
      <c r="S173" s="244"/>
      <c r="T173" s="245"/>
      <c r="AT173" s="246" t="s">
        <v>149</v>
      </c>
      <c r="AU173" s="246" t="s">
        <v>23</v>
      </c>
      <c r="AV173" s="11" t="s">
        <v>23</v>
      </c>
      <c r="AW173" s="11" t="s">
        <v>40</v>
      </c>
      <c r="AX173" s="11" t="s">
        <v>77</v>
      </c>
      <c r="AY173" s="246" t="s">
        <v>138</v>
      </c>
    </row>
    <row r="174" s="12" customFormat="1">
      <c r="B174" s="247"/>
      <c r="C174" s="248"/>
      <c r="D174" s="233" t="s">
        <v>149</v>
      </c>
      <c r="E174" s="249" t="s">
        <v>42</v>
      </c>
      <c r="F174" s="250" t="s">
        <v>151</v>
      </c>
      <c r="G174" s="248"/>
      <c r="H174" s="251">
        <v>4.7599999999999998</v>
      </c>
      <c r="I174" s="252"/>
      <c r="J174" s="248"/>
      <c r="K174" s="248"/>
      <c r="L174" s="253"/>
      <c r="M174" s="254"/>
      <c r="N174" s="255"/>
      <c r="O174" s="255"/>
      <c r="P174" s="255"/>
      <c r="Q174" s="255"/>
      <c r="R174" s="255"/>
      <c r="S174" s="255"/>
      <c r="T174" s="256"/>
      <c r="AT174" s="257" t="s">
        <v>149</v>
      </c>
      <c r="AU174" s="257" t="s">
        <v>23</v>
      </c>
      <c r="AV174" s="12" t="s">
        <v>145</v>
      </c>
      <c r="AW174" s="12" t="s">
        <v>40</v>
      </c>
      <c r="AX174" s="12" t="s">
        <v>85</v>
      </c>
      <c r="AY174" s="257" t="s">
        <v>138</v>
      </c>
    </row>
    <row r="175" s="10" customFormat="1" ht="29.88" customHeight="1">
      <c r="B175" s="205"/>
      <c r="C175" s="206"/>
      <c r="D175" s="207" t="s">
        <v>76</v>
      </c>
      <c r="E175" s="219" t="s">
        <v>23</v>
      </c>
      <c r="F175" s="219" t="s">
        <v>352</v>
      </c>
      <c r="G175" s="206"/>
      <c r="H175" s="206"/>
      <c r="I175" s="209"/>
      <c r="J175" s="220">
        <f>BK175</f>
        <v>0</v>
      </c>
      <c r="K175" s="206"/>
      <c r="L175" s="211"/>
      <c r="M175" s="212"/>
      <c r="N175" s="213"/>
      <c r="O175" s="213"/>
      <c r="P175" s="214">
        <f>SUM(P176:P177)</f>
        <v>0</v>
      </c>
      <c r="Q175" s="213"/>
      <c r="R175" s="214">
        <f>SUM(R176:R177)</f>
        <v>0</v>
      </c>
      <c r="S175" s="213"/>
      <c r="T175" s="215">
        <f>SUM(T176:T177)</f>
        <v>0</v>
      </c>
      <c r="AR175" s="216" t="s">
        <v>85</v>
      </c>
      <c r="AT175" s="217" t="s">
        <v>76</v>
      </c>
      <c r="AU175" s="217" t="s">
        <v>85</v>
      </c>
      <c r="AY175" s="216" t="s">
        <v>138</v>
      </c>
      <c r="BK175" s="218">
        <f>SUM(BK176:BK177)</f>
        <v>0</v>
      </c>
    </row>
    <row r="176" s="1" customFormat="1" ht="38.25" customHeight="1">
      <c r="B176" s="46"/>
      <c r="C176" s="221" t="s">
        <v>265</v>
      </c>
      <c r="D176" s="221" t="s">
        <v>140</v>
      </c>
      <c r="E176" s="222" t="s">
        <v>354</v>
      </c>
      <c r="F176" s="223" t="s">
        <v>355</v>
      </c>
      <c r="G176" s="224" t="s">
        <v>143</v>
      </c>
      <c r="H176" s="225">
        <v>238</v>
      </c>
      <c r="I176" s="226"/>
      <c r="J176" s="227">
        <f>ROUND(I176*H176,2)</f>
        <v>0</v>
      </c>
      <c r="K176" s="223" t="s">
        <v>144</v>
      </c>
      <c r="L176" s="72"/>
      <c r="M176" s="228" t="s">
        <v>42</v>
      </c>
      <c r="N176" s="229" t="s">
        <v>48</v>
      </c>
      <c r="O176" s="47"/>
      <c r="P176" s="230">
        <f>O176*H176</f>
        <v>0</v>
      </c>
      <c r="Q176" s="230">
        <v>0</v>
      </c>
      <c r="R176" s="230">
        <f>Q176*H176</f>
        <v>0</v>
      </c>
      <c r="S176" s="230">
        <v>0</v>
      </c>
      <c r="T176" s="231">
        <f>S176*H176</f>
        <v>0</v>
      </c>
      <c r="AR176" s="24" t="s">
        <v>145</v>
      </c>
      <c r="AT176" s="24" t="s">
        <v>140</v>
      </c>
      <c r="AU176" s="24" t="s">
        <v>23</v>
      </c>
      <c r="AY176" s="24" t="s">
        <v>138</v>
      </c>
      <c r="BE176" s="232">
        <f>IF(N176="základní",J176,0)</f>
        <v>0</v>
      </c>
      <c r="BF176" s="232">
        <f>IF(N176="snížená",J176,0)</f>
        <v>0</v>
      </c>
      <c r="BG176" s="232">
        <f>IF(N176="zákl. přenesená",J176,0)</f>
        <v>0</v>
      </c>
      <c r="BH176" s="232">
        <f>IF(N176="sníž. přenesená",J176,0)</f>
        <v>0</v>
      </c>
      <c r="BI176" s="232">
        <f>IF(N176="nulová",J176,0)</f>
        <v>0</v>
      </c>
      <c r="BJ176" s="24" t="s">
        <v>85</v>
      </c>
      <c r="BK176" s="232">
        <f>ROUND(I176*H176,2)</f>
        <v>0</v>
      </c>
      <c r="BL176" s="24" t="s">
        <v>145</v>
      </c>
      <c r="BM176" s="24" t="s">
        <v>936</v>
      </c>
    </row>
    <row r="177" s="1" customFormat="1">
      <c r="B177" s="46"/>
      <c r="C177" s="74"/>
      <c r="D177" s="233" t="s">
        <v>147</v>
      </c>
      <c r="E177" s="74"/>
      <c r="F177" s="234" t="s">
        <v>357</v>
      </c>
      <c r="G177" s="74"/>
      <c r="H177" s="74"/>
      <c r="I177" s="191"/>
      <c r="J177" s="74"/>
      <c r="K177" s="74"/>
      <c r="L177" s="72"/>
      <c r="M177" s="235"/>
      <c r="N177" s="47"/>
      <c r="O177" s="47"/>
      <c r="P177" s="47"/>
      <c r="Q177" s="47"/>
      <c r="R177" s="47"/>
      <c r="S177" s="47"/>
      <c r="T177" s="95"/>
      <c r="AT177" s="24" t="s">
        <v>147</v>
      </c>
      <c r="AU177" s="24" t="s">
        <v>23</v>
      </c>
    </row>
    <row r="178" s="10" customFormat="1" ht="29.88" customHeight="1">
      <c r="B178" s="205"/>
      <c r="C178" s="206"/>
      <c r="D178" s="207" t="s">
        <v>76</v>
      </c>
      <c r="E178" s="219" t="s">
        <v>145</v>
      </c>
      <c r="F178" s="219" t="s">
        <v>365</v>
      </c>
      <c r="G178" s="206"/>
      <c r="H178" s="206"/>
      <c r="I178" s="209"/>
      <c r="J178" s="220">
        <f>BK178</f>
        <v>0</v>
      </c>
      <c r="K178" s="206"/>
      <c r="L178" s="211"/>
      <c r="M178" s="212"/>
      <c r="N178" s="213"/>
      <c r="O178" s="213"/>
      <c r="P178" s="214">
        <f>SUM(P179:P182)</f>
        <v>0</v>
      </c>
      <c r="Q178" s="213"/>
      <c r="R178" s="214">
        <f>SUM(R179:R182)</f>
        <v>0</v>
      </c>
      <c r="S178" s="213"/>
      <c r="T178" s="215">
        <f>SUM(T179:T182)</f>
        <v>0</v>
      </c>
      <c r="AR178" s="216" t="s">
        <v>85</v>
      </c>
      <c r="AT178" s="217" t="s">
        <v>76</v>
      </c>
      <c r="AU178" s="217" t="s">
        <v>85</v>
      </c>
      <c r="AY178" s="216" t="s">
        <v>138</v>
      </c>
      <c r="BK178" s="218">
        <f>SUM(BK179:BK182)</f>
        <v>0</v>
      </c>
    </row>
    <row r="179" s="1" customFormat="1" ht="25.5" customHeight="1">
      <c r="B179" s="46"/>
      <c r="C179" s="221" t="s">
        <v>274</v>
      </c>
      <c r="D179" s="221" t="s">
        <v>140</v>
      </c>
      <c r="E179" s="222" t="s">
        <v>937</v>
      </c>
      <c r="F179" s="223" t="s">
        <v>938</v>
      </c>
      <c r="G179" s="224" t="s">
        <v>210</v>
      </c>
      <c r="H179" s="225">
        <v>57.200000000000003</v>
      </c>
      <c r="I179" s="226"/>
      <c r="J179" s="227">
        <f>ROUND(I179*H179,2)</f>
        <v>0</v>
      </c>
      <c r="K179" s="223" t="s">
        <v>144</v>
      </c>
      <c r="L179" s="72"/>
      <c r="M179" s="228" t="s">
        <v>42</v>
      </c>
      <c r="N179" s="229" t="s">
        <v>48</v>
      </c>
      <c r="O179" s="47"/>
      <c r="P179" s="230">
        <f>O179*H179</f>
        <v>0</v>
      </c>
      <c r="Q179" s="230">
        <v>0</v>
      </c>
      <c r="R179" s="230">
        <f>Q179*H179</f>
        <v>0</v>
      </c>
      <c r="S179" s="230">
        <v>0</v>
      </c>
      <c r="T179" s="231">
        <f>S179*H179</f>
        <v>0</v>
      </c>
      <c r="AR179" s="24" t="s">
        <v>145</v>
      </c>
      <c r="AT179" s="24" t="s">
        <v>140</v>
      </c>
      <c r="AU179" s="24" t="s">
        <v>23</v>
      </c>
      <c r="AY179" s="24" t="s">
        <v>138</v>
      </c>
      <c r="BE179" s="232">
        <f>IF(N179="základní",J179,0)</f>
        <v>0</v>
      </c>
      <c r="BF179" s="232">
        <f>IF(N179="snížená",J179,0)</f>
        <v>0</v>
      </c>
      <c r="BG179" s="232">
        <f>IF(N179="zákl. přenesená",J179,0)</f>
        <v>0</v>
      </c>
      <c r="BH179" s="232">
        <f>IF(N179="sníž. přenesená",J179,0)</f>
        <v>0</v>
      </c>
      <c r="BI179" s="232">
        <f>IF(N179="nulová",J179,0)</f>
        <v>0</v>
      </c>
      <c r="BJ179" s="24" t="s">
        <v>85</v>
      </c>
      <c r="BK179" s="232">
        <f>ROUND(I179*H179,2)</f>
        <v>0</v>
      </c>
      <c r="BL179" s="24" t="s">
        <v>145</v>
      </c>
      <c r="BM179" s="24" t="s">
        <v>939</v>
      </c>
    </row>
    <row r="180" s="1" customFormat="1">
      <c r="B180" s="46"/>
      <c r="C180" s="74"/>
      <c r="D180" s="233" t="s">
        <v>147</v>
      </c>
      <c r="E180" s="74"/>
      <c r="F180" s="234" t="s">
        <v>370</v>
      </c>
      <c r="G180" s="74"/>
      <c r="H180" s="74"/>
      <c r="I180" s="191"/>
      <c r="J180" s="74"/>
      <c r="K180" s="74"/>
      <c r="L180" s="72"/>
      <c r="M180" s="235"/>
      <c r="N180" s="47"/>
      <c r="O180" s="47"/>
      <c r="P180" s="47"/>
      <c r="Q180" s="47"/>
      <c r="R180" s="47"/>
      <c r="S180" s="47"/>
      <c r="T180" s="95"/>
      <c r="AT180" s="24" t="s">
        <v>147</v>
      </c>
      <c r="AU180" s="24" t="s">
        <v>23</v>
      </c>
    </row>
    <row r="181" s="11" customFormat="1">
      <c r="B181" s="236"/>
      <c r="C181" s="237"/>
      <c r="D181" s="233" t="s">
        <v>149</v>
      </c>
      <c r="E181" s="238" t="s">
        <v>42</v>
      </c>
      <c r="F181" s="239" t="s">
        <v>940</v>
      </c>
      <c r="G181" s="237"/>
      <c r="H181" s="240">
        <v>57.200000000000003</v>
      </c>
      <c r="I181" s="241"/>
      <c r="J181" s="237"/>
      <c r="K181" s="237"/>
      <c r="L181" s="242"/>
      <c r="M181" s="243"/>
      <c r="N181" s="244"/>
      <c r="O181" s="244"/>
      <c r="P181" s="244"/>
      <c r="Q181" s="244"/>
      <c r="R181" s="244"/>
      <c r="S181" s="244"/>
      <c r="T181" s="245"/>
      <c r="AT181" s="246" t="s">
        <v>149</v>
      </c>
      <c r="AU181" s="246" t="s">
        <v>23</v>
      </c>
      <c r="AV181" s="11" t="s">
        <v>23</v>
      </c>
      <c r="AW181" s="11" t="s">
        <v>40</v>
      </c>
      <c r="AX181" s="11" t="s">
        <v>77</v>
      </c>
      <c r="AY181" s="246" t="s">
        <v>138</v>
      </c>
    </row>
    <row r="182" s="12" customFormat="1">
      <c r="B182" s="247"/>
      <c r="C182" s="248"/>
      <c r="D182" s="233" t="s">
        <v>149</v>
      </c>
      <c r="E182" s="249" t="s">
        <v>42</v>
      </c>
      <c r="F182" s="250" t="s">
        <v>151</v>
      </c>
      <c r="G182" s="248"/>
      <c r="H182" s="251">
        <v>57.200000000000003</v>
      </c>
      <c r="I182" s="252"/>
      <c r="J182" s="248"/>
      <c r="K182" s="248"/>
      <c r="L182" s="253"/>
      <c r="M182" s="254"/>
      <c r="N182" s="255"/>
      <c r="O182" s="255"/>
      <c r="P182" s="255"/>
      <c r="Q182" s="255"/>
      <c r="R182" s="255"/>
      <c r="S182" s="255"/>
      <c r="T182" s="256"/>
      <c r="AT182" s="257" t="s">
        <v>149</v>
      </c>
      <c r="AU182" s="257" t="s">
        <v>23</v>
      </c>
      <c r="AV182" s="12" t="s">
        <v>145</v>
      </c>
      <c r="AW182" s="12" t="s">
        <v>40</v>
      </c>
      <c r="AX182" s="12" t="s">
        <v>85</v>
      </c>
      <c r="AY182" s="257" t="s">
        <v>138</v>
      </c>
    </row>
    <row r="183" s="10" customFormat="1" ht="29.88" customHeight="1">
      <c r="B183" s="205"/>
      <c r="C183" s="206"/>
      <c r="D183" s="207" t="s">
        <v>76</v>
      </c>
      <c r="E183" s="219" t="s">
        <v>185</v>
      </c>
      <c r="F183" s="219" t="s">
        <v>412</v>
      </c>
      <c r="G183" s="206"/>
      <c r="H183" s="206"/>
      <c r="I183" s="209"/>
      <c r="J183" s="220">
        <f>BK183</f>
        <v>0</v>
      </c>
      <c r="K183" s="206"/>
      <c r="L183" s="211"/>
      <c r="M183" s="212"/>
      <c r="N183" s="213"/>
      <c r="O183" s="213"/>
      <c r="P183" s="214">
        <f>SUM(P184:P197)</f>
        <v>0</v>
      </c>
      <c r="Q183" s="213"/>
      <c r="R183" s="214">
        <f>SUM(R184:R197)</f>
        <v>75.112960000000001</v>
      </c>
      <c r="S183" s="213"/>
      <c r="T183" s="215">
        <f>SUM(T184:T197)</f>
        <v>0</v>
      </c>
      <c r="AR183" s="216" t="s">
        <v>85</v>
      </c>
      <c r="AT183" s="217" t="s">
        <v>76</v>
      </c>
      <c r="AU183" s="217" t="s">
        <v>85</v>
      </c>
      <c r="AY183" s="216" t="s">
        <v>138</v>
      </c>
      <c r="BK183" s="218">
        <f>SUM(BK184:BK197)</f>
        <v>0</v>
      </c>
    </row>
    <row r="184" s="1" customFormat="1" ht="25.5" customHeight="1">
      <c r="B184" s="46"/>
      <c r="C184" s="221" t="s">
        <v>281</v>
      </c>
      <c r="D184" s="221" t="s">
        <v>140</v>
      </c>
      <c r="E184" s="222" t="s">
        <v>941</v>
      </c>
      <c r="F184" s="223" t="s">
        <v>942</v>
      </c>
      <c r="G184" s="224" t="s">
        <v>182</v>
      </c>
      <c r="H184" s="225">
        <v>1</v>
      </c>
      <c r="I184" s="226"/>
      <c r="J184" s="227">
        <f>ROUND(I184*H184,2)</f>
        <v>0</v>
      </c>
      <c r="K184" s="223" t="s">
        <v>42</v>
      </c>
      <c r="L184" s="72"/>
      <c r="M184" s="228" t="s">
        <v>42</v>
      </c>
      <c r="N184" s="229" t="s">
        <v>48</v>
      </c>
      <c r="O184" s="47"/>
      <c r="P184" s="230">
        <f>O184*H184</f>
        <v>0</v>
      </c>
      <c r="Q184" s="230">
        <v>0.00296</v>
      </c>
      <c r="R184" s="230">
        <f>Q184*H184</f>
        <v>0.00296</v>
      </c>
      <c r="S184" s="230">
        <v>0</v>
      </c>
      <c r="T184" s="231">
        <f>S184*H184</f>
        <v>0</v>
      </c>
      <c r="AR184" s="24" t="s">
        <v>145</v>
      </c>
      <c r="AT184" s="24" t="s">
        <v>140</v>
      </c>
      <c r="AU184" s="24" t="s">
        <v>23</v>
      </c>
      <c r="AY184" s="24" t="s">
        <v>138</v>
      </c>
      <c r="BE184" s="232">
        <f>IF(N184="základní",J184,0)</f>
        <v>0</v>
      </c>
      <c r="BF184" s="232">
        <f>IF(N184="snížená",J184,0)</f>
        <v>0</v>
      </c>
      <c r="BG184" s="232">
        <f>IF(N184="zákl. přenesená",J184,0)</f>
        <v>0</v>
      </c>
      <c r="BH184" s="232">
        <f>IF(N184="sníž. přenesená",J184,0)</f>
        <v>0</v>
      </c>
      <c r="BI184" s="232">
        <f>IF(N184="nulová",J184,0)</f>
        <v>0</v>
      </c>
      <c r="BJ184" s="24" t="s">
        <v>85</v>
      </c>
      <c r="BK184" s="232">
        <f>ROUND(I184*H184,2)</f>
        <v>0</v>
      </c>
      <c r="BL184" s="24" t="s">
        <v>145</v>
      </c>
      <c r="BM184" s="24" t="s">
        <v>943</v>
      </c>
    </row>
    <row r="185" s="1" customFormat="1">
      <c r="B185" s="46"/>
      <c r="C185" s="74"/>
      <c r="D185" s="233" t="s">
        <v>147</v>
      </c>
      <c r="E185" s="74"/>
      <c r="F185" s="234" t="s">
        <v>944</v>
      </c>
      <c r="G185" s="74"/>
      <c r="H185" s="74"/>
      <c r="I185" s="191"/>
      <c r="J185" s="74"/>
      <c r="K185" s="74"/>
      <c r="L185" s="72"/>
      <c r="M185" s="235"/>
      <c r="N185" s="47"/>
      <c r="O185" s="47"/>
      <c r="P185" s="47"/>
      <c r="Q185" s="47"/>
      <c r="R185" s="47"/>
      <c r="S185" s="47"/>
      <c r="T185" s="95"/>
      <c r="AT185" s="24" t="s">
        <v>147</v>
      </c>
      <c r="AU185" s="24" t="s">
        <v>23</v>
      </c>
    </row>
    <row r="186" s="1" customFormat="1" ht="16.5" customHeight="1">
      <c r="B186" s="46"/>
      <c r="C186" s="279" t="s">
        <v>285</v>
      </c>
      <c r="D186" s="279" t="s">
        <v>324</v>
      </c>
      <c r="E186" s="280" t="s">
        <v>945</v>
      </c>
      <c r="F186" s="281" t="s">
        <v>946</v>
      </c>
      <c r="G186" s="282" t="s">
        <v>182</v>
      </c>
      <c r="H186" s="283">
        <v>1</v>
      </c>
      <c r="I186" s="284"/>
      <c r="J186" s="285">
        <f>ROUND(I186*H186,2)</f>
        <v>0</v>
      </c>
      <c r="K186" s="281" t="s">
        <v>42</v>
      </c>
      <c r="L186" s="286"/>
      <c r="M186" s="287" t="s">
        <v>42</v>
      </c>
      <c r="N186" s="288" t="s">
        <v>48</v>
      </c>
      <c r="O186" s="47"/>
      <c r="P186" s="230">
        <f>O186*H186</f>
        <v>0</v>
      </c>
      <c r="Q186" s="230">
        <v>0.11</v>
      </c>
      <c r="R186" s="230">
        <f>Q186*H186</f>
        <v>0.11</v>
      </c>
      <c r="S186" s="230">
        <v>0</v>
      </c>
      <c r="T186" s="231">
        <f>S186*H186</f>
        <v>0</v>
      </c>
      <c r="AR186" s="24" t="s">
        <v>185</v>
      </c>
      <c r="AT186" s="24" t="s">
        <v>324</v>
      </c>
      <c r="AU186" s="24" t="s">
        <v>23</v>
      </c>
      <c r="AY186" s="24" t="s">
        <v>138</v>
      </c>
      <c r="BE186" s="232">
        <f>IF(N186="základní",J186,0)</f>
        <v>0</v>
      </c>
      <c r="BF186" s="232">
        <f>IF(N186="snížená",J186,0)</f>
        <v>0</v>
      </c>
      <c r="BG186" s="232">
        <f>IF(N186="zákl. přenesená",J186,0)</f>
        <v>0</v>
      </c>
      <c r="BH186" s="232">
        <f>IF(N186="sníž. přenesená",J186,0)</f>
        <v>0</v>
      </c>
      <c r="BI186" s="232">
        <f>IF(N186="nulová",J186,0)</f>
        <v>0</v>
      </c>
      <c r="BJ186" s="24" t="s">
        <v>85</v>
      </c>
      <c r="BK186" s="232">
        <f>ROUND(I186*H186,2)</f>
        <v>0</v>
      </c>
      <c r="BL186" s="24" t="s">
        <v>145</v>
      </c>
      <c r="BM186" s="24" t="s">
        <v>947</v>
      </c>
    </row>
    <row r="187" s="1" customFormat="1" ht="25.5" customHeight="1">
      <c r="B187" s="46"/>
      <c r="C187" s="221" t="s">
        <v>294</v>
      </c>
      <c r="D187" s="221" t="s">
        <v>140</v>
      </c>
      <c r="E187" s="222" t="s">
        <v>948</v>
      </c>
      <c r="F187" s="223" t="s">
        <v>949</v>
      </c>
      <c r="G187" s="224" t="s">
        <v>950</v>
      </c>
      <c r="H187" s="225">
        <v>1</v>
      </c>
      <c r="I187" s="226"/>
      <c r="J187" s="227">
        <f>ROUND(I187*H187,2)</f>
        <v>0</v>
      </c>
      <c r="K187" s="223" t="s">
        <v>42</v>
      </c>
      <c r="L187" s="72"/>
      <c r="M187" s="228" t="s">
        <v>42</v>
      </c>
      <c r="N187" s="229" t="s">
        <v>48</v>
      </c>
      <c r="O187" s="47"/>
      <c r="P187" s="230">
        <f>O187*H187</f>
        <v>0</v>
      </c>
      <c r="Q187" s="230">
        <v>75</v>
      </c>
      <c r="R187" s="230">
        <f>Q187*H187</f>
        <v>75</v>
      </c>
      <c r="S187" s="230">
        <v>0</v>
      </c>
      <c r="T187" s="231">
        <f>S187*H187</f>
        <v>0</v>
      </c>
      <c r="AR187" s="24" t="s">
        <v>145</v>
      </c>
      <c r="AT187" s="24" t="s">
        <v>140</v>
      </c>
      <c r="AU187" s="24" t="s">
        <v>23</v>
      </c>
      <c r="AY187" s="24" t="s">
        <v>138</v>
      </c>
      <c r="BE187" s="232">
        <f>IF(N187="základní",J187,0)</f>
        <v>0</v>
      </c>
      <c r="BF187" s="232">
        <f>IF(N187="snížená",J187,0)</f>
        <v>0</v>
      </c>
      <c r="BG187" s="232">
        <f>IF(N187="zákl. přenesená",J187,0)</f>
        <v>0</v>
      </c>
      <c r="BH187" s="232">
        <f>IF(N187="sníž. přenesená",J187,0)</f>
        <v>0</v>
      </c>
      <c r="BI187" s="232">
        <f>IF(N187="nulová",J187,0)</f>
        <v>0</v>
      </c>
      <c r="BJ187" s="24" t="s">
        <v>85</v>
      </c>
      <c r="BK187" s="232">
        <f>ROUND(I187*H187,2)</f>
        <v>0</v>
      </c>
      <c r="BL187" s="24" t="s">
        <v>145</v>
      </c>
      <c r="BM187" s="24" t="s">
        <v>951</v>
      </c>
    </row>
    <row r="188" s="14" customFormat="1">
      <c r="B188" s="269"/>
      <c r="C188" s="270"/>
      <c r="D188" s="233" t="s">
        <v>149</v>
      </c>
      <c r="E188" s="271" t="s">
        <v>42</v>
      </c>
      <c r="F188" s="272" t="s">
        <v>952</v>
      </c>
      <c r="G188" s="270"/>
      <c r="H188" s="271" t="s">
        <v>42</v>
      </c>
      <c r="I188" s="273"/>
      <c r="J188" s="270"/>
      <c r="K188" s="270"/>
      <c r="L188" s="274"/>
      <c r="M188" s="275"/>
      <c r="N188" s="276"/>
      <c r="O188" s="276"/>
      <c r="P188" s="276"/>
      <c r="Q188" s="276"/>
      <c r="R188" s="276"/>
      <c r="S188" s="276"/>
      <c r="T188" s="277"/>
      <c r="AT188" s="278" t="s">
        <v>149</v>
      </c>
      <c r="AU188" s="278" t="s">
        <v>23</v>
      </c>
      <c r="AV188" s="14" t="s">
        <v>85</v>
      </c>
      <c r="AW188" s="14" t="s">
        <v>40</v>
      </c>
      <c r="AX188" s="14" t="s">
        <v>77</v>
      </c>
      <c r="AY188" s="278" t="s">
        <v>138</v>
      </c>
    </row>
    <row r="189" s="14" customFormat="1">
      <c r="B189" s="269"/>
      <c r="C189" s="270"/>
      <c r="D189" s="233" t="s">
        <v>149</v>
      </c>
      <c r="E189" s="271" t="s">
        <v>42</v>
      </c>
      <c r="F189" s="272" t="s">
        <v>953</v>
      </c>
      <c r="G189" s="270"/>
      <c r="H189" s="271" t="s">
        <v>42</v>
      </c>
      <c r="I189" s="273"/>
      <c r="J189" s="270"/>
      <c r="K189" s="270"/>
      <c r="L189" s="274"/>
      <c r="M189" s="275"/>
      <c r="N189" s="276"/>
      <c r="O189" s="276"/>
      <c r="P189" s="276"/>
      <c r="Q189" s="276"/>
      <c r="R189" s="276"/>
      <c r="S189" s="276"/>
      <c r="T189" s="277"/>
      <c r="AT189" s="278" t="s">
        <v>149</v>
      </c>
      <c r="AU189" s="278" t="s">
        <v>23</v>
      </c>
      <c r="AV189" s="14" t="s">
        <v>85</v>
      </c>
      <c r="AW189" s="14" t="s">
        <v>40</v>
      </c>
      <c r="AX189" s="14" t="s">
        <v>77</v>
      </c>
      <c r="AY189" s="278" t="s">
        <v>138</v>
      </c>
    </row>
    <row r="190" s="14" customFormat="1">
      <c r="B190" s="269"/>
      <c r="C190" s="270"/>
      <c r="D190" s="233" t="s">
        <v>149</v>
      </c>
      <c r="E190" s="271" t="s">
        <v>42</v>
      </c>
      <c r="F190" s="272" t="s">
        <v>954</v>
      </c>
      <c r="G190" s="270"/>
      <c r="H190" s="271" t="s">
        <v>42</v>
      </c>
      <c r="I190" s="273"/>
      <c r="J190" s="270"/>
      <c r="K190" s="270"/>
      <c r="L190" s="274"/>
      <c r="M190" s="275"/>
      <c r="N190" s="276"/>
      <c r="O190" s="276"/>
      <c r="P190" s="276"/>
      <c r="Q190" s="276"/>
      <c r="R190" s="276"/>
      <c r="S190" s="276"/>
      <c r="T190" s="277"/>
      <c r="AT190" s="278" t="s">
        <v>149</v>
      </c>
      <c r="AU190" s="278" t="s">
        <v>23</v>
      </c>
      <c r="AV190" s="14" t="s">
        <v>85</v>
      </c>
      <c r="AW190" s="14" t="s">
        <v>40</v>
      </c>
      <c r="AX190" s="14" t="s">
        <v>77</v>
      </c>
      <c r="AY190" s="278" t="s">
        <v>138</v>
      </c>
    </row>
    <row r="191" s="14" customFormat="1">
      <c r="B191" s="269"/>
      <c r="C191" s="270"/>
      <c r="D191" s="233" t="s">
        <v>149</v>
      </c>
      <c r="E191" s="271" t="s">
        <v>42</v>
      </c>
      <c r="F191" s="272" t="s">
        <v>955</v>
      </c>
      <c r="G191" s="270"/>
      <c r="H191" s="271" t="s">
        <v>42</v>
      </c>
      <c r="I191" s="273"/>
      <c r="J191" s="270"/>
      <c r="K191" s="270"/>
      <c r="L191" s="274"/>
      <c r="M191" s="275"/>
      <c r="N191" s="276"/>
      <c r="O191" s="276"/>
      <c r="P191" s="276"/>
      <c r="Q191" s="276"/>
      <c r="R191" s="276"/>
      <c r="S191" s="276"/>
      <c r="T191" s="277"/>
      <c r="AT191" s="278" t="s">
        <v>149</v>
      </c>
      <c r="AU191" s="278" t="s">
        <v>23</v>
      </c>
      <c r="AV191" s="14" t="s">
        <v>85</v>
      </c>
      <c r="AW191" s="14" t="s">
        <v>40</v>
      </c>
      <c r="AX191" s="14" t="s">
        <v>77</v>
      </c>
      <c r="AY191" s="278" t="s">
        <v>138</v>
      </c>
    </row>
    <row r="192" s="14" customFormat="1">
      <c r="B192" s="269"/>
      <c r="C192" s="270"/>
      <c r="D192" s="233" t="s">
        <v>149</v>
      </c>
      <c r="E192" s="271" t="s">
        <v>42</v>
      </c>
      <c r="F192" s="272" t="s">
        <v>956</v>
      </c>
      <c r="G192" s="270"/>
      <c r="H192" s="271" t="s">
        <v>42</v>
      </c>
      <c r="I192" s="273"/>
      <c r="J192" s="270"/>
      <c r="K192" s="270"/>
      <c r="L192" s="274"/>
      <c r="M192" s="275"/>
      <c r="N192" s="276"/>
      <c r="O192" s="276"/>
      <c r="P192" s="276"/>
      <c r="Q192" s="276"/>
      <c r="R192" s="276"/>
      <c r="S192" s="276"/>
      <c r="T192" s="277"/>
      <c r="AT192" s="278" t="s">
        <v>149</v>
      </c>
      <c r="AU192" s="278" t="s">
        <v>23</v>
      </c>
      <c r="AV192" s="14" t="s">
        <v>85</v>
      </c>
      <c r="AW192" s="14" t="s">
        <v>40</v>
      </c>
      <c r="AX192" s="14" t="s">
        <v>77</v>
      </c>
      <c r="AY192" s="278" t="s">
        <v>138</v>
      </c>
    </row>
    <row r="193" s="14" customFormat="1">
      <c r="B193" s="269"/>
      <c r="C193" s="270"/>
      <c r="D193" s="233" t="s">
        <v>149</v>
      </c>
      <c r="E193" s="271" t="s">
        <v>42</v>
      </c>
      <c r="F193" s="272" t="s">
        <v>957</v>
      </c>
      <c r="G193" s="270"/>
      <c r="H193" s="271" t="s">
        <v>42</v>
      </c>
      <c r="I193" s="273"/>
      <c r="J193" s="270"/>
      <c r="K193" s="270"/>
      <c r="L193" s="274"/>
      <c r="M193" s="275"/>
      <c r="N193" s="276"/>
      <c r="O193" s="276"/>
      <c r="P193" s="276"/>
      <c r="Q193" s="276"/>
      <c r="R193" s="276"/>
      <c r="S193" s="276"/>
      <c r="T193" s="277"/>
      <c r="AT193" s="278" t="s">
        <v>149</v>
      </c>
      <c r="AU193" s="278" t="s">
        <v>23</v>
      </c>
      <c r="AV193" s="14" t="s">
        <v>85</v>
      </c>
      <c r="AW193" s="14" t="s">
        <v>40</v>
      </c>
      <c r="AX193" s="14" t="s">
        <v>77</v>
      </c>
      <c r="AY193" s="278" t="s">
        <v>138</v>
      </c>
    </row>
    <row r="194" s="14" customFormat="1">
      <c r="B194" s="269"/>
      <c r="C194" s="270"/>
      <c r="D194" s="233" t="s">
        <v>149</v>
      </c>
      <c r="E194" s="271" t="s">
        <v>42</v>
      </c>
      <c r="F194" s="272" t="s">
        <v>958</v>
      </c>
      <c r="G194" s="270"/>
      <c r="H194" s="271" t="s">
        <v>42</v>
      </c>
      <c r="I194" s="273"/>
      <c r="J194" s="270"/>
      <c r="K194" s="270"/>
      <c r="L194" s="274"/>
      <c r="M194" s="275"/>
      <c r="N194" s="276"/>
      <c r="O194" s="276"/>
      <c r="P194" s="276"/>
      <c r="Q194" s="276"/>
      <c r="R194" s="276"/>
      <c r="S194" s="276"/>
      <c r="T194" s="277"/>
      <c r="AT194" s="278" t="s">
        <v>149</v>
      </c>
      <c r="AU194" s="278" t="s">
        <v>23</v>
      </c>
      <c r="AV194" s="14" t="s">
        <v>85</v>
      </c>
      <c r="AW194" s="14" t="s">
        <v>40</v>
      </c>
      <c r="AX194" s="14" t="s">
        <v>77</v>
      </c>
      <c r="AY194" s="278" t="s">
        <v>138</v>
      </c>
    </row>
    <row r="195" s="14" customFormat="1">
      <c r="B195" s="269"/>
      <c r="C195" s="270"/>
      <c r="D195" s="233" t="s">
        <v>149</v>
      </c>
      <c r="E195" s="271" t="s">
        <v>42</v>
      </c>
      <c r="F195" s="272" t="s">
        <v>959</v>
      </c>
      <c r="G195" s="270"/>
      <c r="H195" s="271" t="s">
        <v>42</v>
      </c>
      <c r="I195" s="273"/>
      <c r="J195" s="270"/>
      <c r="K195" s="270"/>
      <c r="L195" s="274"/>
      <c r="M195" s="275"/>
      <c r="N195" s="276"/>
      <c r="O195" s="276"/>
      <c r="P195" s="276"/>
      <c r="Q195" s="276"/>
      <c r="R195" s="276"/>
      <c r="S195" s="276"/>
      <c r="T195" s="277"/>
      <c r="AT195" s="278" t="s">
        <v>149</v>
      </c>
      <c r="AU195" s="278" t="s">
        <v>23</v>
      </c>
      <c r="AV195" s="14" t="s">
        <v>85</v>
      </c>
      <c r="AW195" s="14" t="s">
        <v>40</v>
      </c>
      <c r="AX195" s="14" t="s">
        <v>77</v>
      </c>
      <c r="AY195" s="278" t="s">
        <v>138</v>
      </c>
    </row>
    <row r="196" s="11" customFormat="1">
      <c r="B196" s="236"/>
      <c r="C196" s="237"/>
      <c r="D196" s="233" t="s">
        <v>149</v>
      </c>
      <c r="E196" s="238" t="s">
        <v>42</v>
      </c>
      <c r="F196" s="239" t="s">
        <v>865</v>
      </c>
      <c r="G196" s="237"/>
      <c r="H196" s="240">
        <v>1</v>
      </c>
      <c r="I196" s="241"/>
      <c r="J196" s="237"/>
      <c r="K196" s="237"/>
      <c r="L196" s="242"/>
      <c r="M196" s="243"/>
      <c r="N196" s="244"/>
      <c r="O196" s="244"/>
      <c r="P196" s="244"/>
      <c r="Q196" s="244"/>
      <c r="R196" s="244"/>
      <c r="S196" s="244"/>
      <c r="T196" s="245"/>
      <c r="AT196" s="246" t="s">
        <v>149</v>
      </c>
      <c r="AU196" s="246" t="s">
        <v>23</v>
      </c>
      <c r="AV196" s="11" t="s">
        <v>23</v>
      </c>
      <c r="AW196" s="11" t="s">
        <v>40</v>
      </c>
      <c r="AX196" s="11" t="s">
        <v>77</v>
      </c>
      <c r="AY196" s="246" t="s">
        <v>138</v>
      </c>
    </row>
    <row r="197" s="12" customFormat="1">
      <c r="B197" s="247"/>
      <c r="C197" s="248"/>
      <c r="D197" s="233" t="s">
        <v>149</v>
      </c>
      <c r="E197" s="249" t="s">
        <v>42</v>
      </c>
      <c r="F197" s="250" t="s">
        <v>151</v>
      </c>
      <c r="G197" s="248"/>
      <c r="H197" s="251">
        <v>1</v>
      </c>
      <c r="I197" s="252"/>
      <c r="J197" s="248"/>
      <c r="K197" s="248"/>
      <c r="L197" s="253"/>
      <c r="M197" s="254"/>
      <c r="N197" s="255"/>
      <c r="O197" s="255"/>
      <c r="P197" s="255"/>
      <c r="Q197" s="255"/>
      <c r="R197" s="255"/>
      <c r="S197" s="255"/>
      <c r="T197" s="256"/>
      <c r="AT197" s="257" t="s">
        <v>149</v>
      </c>
      <c r="AU197" s="257" t="s">
        <v>23</v>
      </c>
      <c r="AV197" s="12" t="s">
        <v>145</v>
      </c>
      <c r="AW197" s="12" t="s">
        <v>40</v>
      </c>
      <c r="AX197" s="12" t="s">
        <v>85</v>
      </c>
      <c r="AY197" s="257" t="s">
        <v>138</v>
      </c>
    </row>
    <row r="198" s="10" customFormat="1" ht="29.88" customHeight="1">
      <c r="B198" s="205"/>
      <c r="C198" s="206"/>
      <c r="D198" s="207" t="s">
        <v>76</v>
      </c>
      <c r="E198" s="219" t="s">
        <v>522</v>
      </c>
      <c r="F198" s="219" t="s">
        <v>523</v>
      </c>
      <c r="G198" s="206"/>
      <c r="H198" s="206"/>
      <c r="I198" s="209"/>
      <c r="J198" s="220">
        <f>BK198</f>
        <v>0</v>
      </c>
      <c r="K198" s="206"/>
      <c r="L198" s="211"/>
      <c r="M198" s="212"/>
      <c r="N198" s="213"/>
      <c r="O198" s="213"/>
      <c r="P198" s="214">
        <f>SUM(P199:P200)</f>
        <v>0</v>
      </c>
      <c r="Q198" s="213"/>
      <c r="R198" s="214">
        <f>SUM(R199:R200)</f>
        <v>0</v>
      </c>
      <c r="S198" s="213"/>
      <c r="T198" s="215">
        <f>SUM(T199:T200)</f>
        <v>0</v>
      </c>
      <c r="AR198" s="216" t="s">
        <v>85</v>
      </c>
      <c r="AT198" s="217" t="s">
        <v>76</v>
      </c>
      <c r="AU198" s="217" t="s">
        <v>85</v>
      </c>
      <c r="AY198" s="216" t="s">
        <v>138</v>
      </c>
      <c r="BK198" s="218">
        <f>SUM(BK199:BK200)</f>
        <v>0</v>
      </c>
    </row>
    <row r="199" s="1" customFormat="1" ht="38.25" customHeight="1">
      <c r="B199" s="46"/>
      <c r="C199" s="221" t="s">
        <v>298</v>
      </c>
      <c r="D199" s="221" t="s">
        <v>140</v>
      </c>
      <c r="E199" s="222" t="s">
        <v>867</v>
      </c>
      <c r="F199" s="223" t="s">
        <v>868</v>
      </c>
      <c r="G199" s="224" t="s">
        <v>307</v>
      </c>
      <c r="H199" s="225">
        <v>77.152000000000001</v>
      </c>
      <c r="I199" s="226"/>
      <c r="J199" s="227">
        <f>ROUND(I199*H199,2)</f>
        <v>0</v>
      </c>
      <c r="K199" s="223" t="s">
        <v>144</v>
      </c>
      <c r="L199" s="72"/>
      <c r="M199" s="228" t="s">
        <v>42</v>
      </c>
      <c r="N199" s="229" t="s">
        <v>48</v>
      </c>
      <c r="O199" s="47"/>
      <c r="P199" s="230">
        <f>O199*H199</f>
        <v>0</v>
      </c>
      <c r="Q199" s="230">
        <v>0</v>
      </c>
      <c r="R199" s="230">
        <f>Q199*H199</f>
        <v>0</v>
      </c>
      <c r="S199" s="230">
        <v>0</v>
      </c>
      <c r="T199" s="231">
        <f>S199*H199</f>
        <v>0</v>
      </c>
      <c r="AR199" s="24" t="s">
        <v>145</v>
      </c>
      <c r="AT199" s="24" t="s">
        <v>140</v>
      </c>
      <c r="AU199" s="24" t="s">
        <v>23</v>
      </c>
      <c r="AY199" s="24" t="s">
        <v>138</v>
      </c>
      <c r="BE199" s="232">
        <f>IF(N199="základní",J199,0)</f>
        <v>0</v>
      </c>
      <c r="BF199" s="232">
        <f>IF(N199="snížená",J199,0)</f>
        <v>0</v>
      </c>
      <c r="BG199" s="232">
        <f>IF(N199="zákl. přenesená",J199,0)</f>
        <v>0</v>
      </c>
      <c r="BH199" s="232">
        <f>IF(N199="sníž. přenesená",J199,0)</f>
        <v>0</v>
      </c>
      <c r="BI199" s="232">
        <f>IF(N199="nulová",J199,0)</f>
        <v>0</v>
      </c>
      <c r="BJ199" s="24" t="s">
        <v>85</v>
      </c>
      <c r="BK199" s="232">
        <f>ROUND(I199*H199,2)</f>
        <v>0</v>
      </c>
      <c r="BL199" s="24" t="s">
        <v>145</v>
      </c>
      <c r="BM199" s="24" t="s">
        <v>960</v>
      </c>
    </row>
    <row r="200" s="1" customFormat="1">
      <c r="B200" s="46"/>
      <c r="C200" s="74"/>
      <c r="D200" s="233" t="s">
        <v>147</v>
      </c>
      <c r="E200" s="74"/>
      <c r="F200" s="234" t="s">
        <v>528</v>
      </c>
      <c r="G200" s="74"/>
      <c r="H200" s="74"/>
      <c r="I200" s="191"/>
      <c r="J200" s="74"/>
      <c r="K200" s="74"/>
      <c r="L200" s="72"/>
      <c r="M200" s="289"/>
      <c r="N200" s="290"/>
      <c r="O200" s="290"/>
      <c r="P200" s="290"/>
      <c r="Q200" s="290"/>
      <c r="R200" s="290"/>
      <c r="S200" s="290"/>
      <c r="T200" s="291"/>
      <c r="AT200" s="24" t="s">
        <v>147</v>
      </c>
      <c r="AU200" s="24" t="s">
        <v>23</v>
      </c>
    </row>
    <row r="201" s="1" customFormat="1" ht="6.96" customHeight="1">
      <c r="B201" s="67"/>
      <c r="C201" s="68"/>
      <c r="D201" s="68"/>
      <c r="E201" s="68"/>
      <c r="F201" s="68"/>
      <c r="G201" s="68"/>
      <c r="H201" s="68"/>
      <c r="I201" s="166"/>
      <c r="J201" s="68"/>
      <c r="K201" s="68"/>
      <c r="L201" s="72"/>
    </row>
  </sheetData>
  <sheetProtection sheet="1" autoFilter="0" formatColumns="0" formatRows="0" objects="1" scenarios="1" spinCount="100000" saltValue="3v0LZf+wKRWytRjSleuLc2swvxKATBvUh0FeQR0JOQ8BgUpGMnuG3rfq5TqpPz4usCJMIXC6WzlNWs2x4v2qxA==" hashValue="mZdhfp1xafzuW8qNd8MBGO3yiqRF0SI9wYcK6cQxPmoX2Ox1quHDWLq7T28gWTij6CWK05USUqmEbXpyxt0ADA==" algorithmName="SHA-512" password="CC35"/>
  <autoFilter ref="C81:K200"/>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100</v>
      </c>
      <c r="G1" s="139" t="s">
        <v>101</v>
      </c>
      <c r="H1" s="139"/>
      <c r="I1" s="140"/>
      <c r="J1" s="139" t="s">
        <v>102</v>
      </c>
      <c r="K1" s="138" t="s">
        <v>103</v>
      </c>
      <c r="L1" s="139" t="s">
        <v>104</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95</v>
      </c>
    </row>
    <row r="3" ht="6.96" customHeight="1">
      <c r="B3" s="25"/>
      <c r="C3" s="26"/>
      <c r="D3" s="26"/>
      <c r="E3" s="26"/>
      <c r="F3" s="26"/>
      <c r="G3" s="26"/>
      <c r="H3" s="26"/>
      <c r="I3" s="141"/>
      <c r="J3" s="26"/>
      <c r="K3" s="27"/>
      <c r="AT3" s="24" t="s">
        <v>23</v>
      </c>
    </row>
    <row r="4" ht="36.96" customHeight="1">
      <c r="B4" s="28"/>
      <c r="C4" s="29"/>
      <c r="D4" s="30" t="s">
        <v>105</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ETAPA 1.-OPATŘENÍ PRO LIKVIDACI SRÁŽKOVÝCH VOD - HORNÍ OLDŘICHOV</v>
      </c>
      <c r="F7" s="40"/>
      <c r="G7" s="40"/>
      <c r="H7" s="40"/>
      <c r="I7" s="142"/>
      <c r="J7" s="29"/>
      <c r="K7" s="31"/>
    </row>
    <row r="8" s="1" customFormat="1">
      <c r="B8" s="46"/>
      <c r="C8" s="47"/>
      <c r="D8" s="40" t="s">
        <v>106</v>
      </c>
      <c r="E8" s="47"/>
      <c r="F8" s="47"/>
      <c r="G8" s="47"/>
      <c r="H8" s="47"/>
      <c r="I8" s="144"/>
      <c r="J8" s="47"/>
      <c r="K8" s="51"/>
    </row>
    <row r="9" s="1" customFormat="1" ht="36.96" customHeight="1">
      <c r="B9" s="46"/>
      <c r="C9" s="47"/>
      <c r="D9" s="47"/>
      <c r="E9" s="145" t="s">
        <v>961</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42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ROUND(J84,2)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ROUND(SUM(BE84:BE155), 2)</f>
        <v>0</v>
      </c>
      <c r="G30" s="47"/>
      <c r="H30" s="47"/>
      <c r="I30" s="158">
        <v>0.20999999999999999</v>
      </c>
      <c r="J30" s="157">
        <f>ROUND(ROUND((SUM(BE84:BE155)), 2)*I30, 2)</f>
        <v>0</v>
      </c>
      <c r="K30" s="51"/>
    </row>
    <row r="31" s="1" customFormat="1" ht="14.4" customHeight="1">
      <c r="B31" s="46"/>
      <c r="C31" s="47"/>
      <c r="D31" s="47"/>
      <c r="E31" s="55" t="s">
        <v>49</v>
      </c>
      <c r="F31" s="157">
        <f>ROUND(SUM(BF84:BF155), 2)</f>
        <v>0</v>
      </c>
      <c r="G31" s="47"/>
      <c r="H31" s="47"/>
      <c r="I31" s="158">
        <v>0.14999999999999999</v>
      </c>
      <c r="J31" s="157">
        <f>ROUND(ROUND((SUM(BF84:BF155)), 2)*I31, 2)</f>
        <v>0</v>
      </c>
      <c r="K31" s="51"/>
    </row>
    <row r="32" hidden="1" s="1" customFormat="1" ht="14.4" customHeight="1">
      <c r="B32" s="46"/>
      <c r="C32" s="47"/>
      <c r="D32" s="47"/>
      <c r="E32" s="55" t="s">
        <v>50</v>
      </c>
      <c r="F32" s="157">
        <f>ROUND(SUM(BG84:BG155), 2)</f>
        <v>0</v>
      </c>
      <c r="G32" s="47"/>
      <c r="H32" s="47"/>
      <c r="I32" s="158">
        <v>0.20999999999999999</v>
      </c>
      <c r="J32" s="157">
        <v>0</v>
      </c>
      <c r="K32" s="51"/>
    </row>
    <row r="33" hidden="1" s="1" customFormat="1" ht="14.4" customHeight="1">
      <c r="B33" s="46"/>
      <c r="C33" s="47"/>
      <c r="D33" s="47"/>
      <c r="E33" s="55" t="s">
        <v>51</v>
      </c>
      <c r="F33" s="157">
        <f>ROUND(SUM(BH84:BH155), 2)</f>
        <v>0</v>
      </c>
      <c r="G33" s="47"/>
      <c r="H33" s="47"/>
      <c r="I33" s="158">
        <v>0.14999999999999999</v>
      </c>
      <c r="J33" s="157">
        <v>0</v>
      </c>
      <c r="K33" s="51"/>
    </row>
    <row r="34" hidden="1" s="1" customFormat="1" ht="14.4" customHeight="1">
      <c r="B34" s="46"/>
      <c r="C34" s="47"/>
      <c r="D34" s="47"/>
      <c r="E34" s="55" t="s">
        <v>52</v>
      </c>
      <c r="F34" s="157">
        <f>ROUND(SUM(BI84:BI155),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108</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ETAPA 1.-OPATŘENÍ PRO LIKVIDACI SRÁŽKOVÝCH VOD - HORNÍ OLDŘICHOV</v>
      </c>
      <c r="F45" s="40"/>
      <c r="G45" s="40"/>
      <c r="H45" s="40"/>
      <c r="I45" s="144"/>
      <c r="J45" s="47"/>
      <c r="K45" s="51"/>
    </row>
    <row r="46" s="1" customFormat="1" ht="14.4" customHeight="1">
      <c r="B46" s="46"/>
      <c r="C46" s="40" t="s">
        <v>106</v>
      </c>
      <c r="D46" s="47"/>
      <c r="E46" s="47"/>
      <c r="F46" s="47"/>
      <c r="G46" s="47"/>
      <c r="H46" s="47"/>
      <c r="I46" s="144"/>
      <c r="J46" s="47"/>
      <c r="K46" s="51"/>
    </row>
    <row r="47" s="1" customFormat="1" ht="17.25" customHeight="1">
      <c r="B47" s="46"/>
      <c r="C47" s="47"/>
      <c r="D47" s="47"/>
      <c r="E47" s="145" t="str">
        <f>E9</f>
        <v>04 - SO 5.1 Výústní objekt</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 xml:space="preserve"> </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Děčín, Mírové nám. 1175/5, 40538</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109</v>
      </c>
      <c r="D54" s="159"/>
      <c r="E54" s="159"/>
      <c r="F54" s="159"/>
      <c r="G54" s="159"/>
      <c r="H54" s="159"/>
      <c r="I54" s="173"/>
      <c r="J54" s="174" t="s">
        <v>110</v>
      </c>
      <c r="K54" s="175"/>
    </row>
    <row r="55" s="1" customFormat="1" ht="10.32" customHeight="1">
      <c r="B55" s="46"/>
      <c r="C55" s="47"/>
      <c r="D55" s="47"/>
      <c r="E55" s="47"/>
      <c r="F55" s="47"/>
      <c r="G55" s="47"/>
      <c r="H55" s="47"/>
      <c r="I55" s="144"/>
      <c r="J55" s="47"/>
      <c r="K55" s="51"/>
    </row>
    <row r="56" s="1" customFormat="1" ht="29.28" customHeight="1">
      <c r="B56" s="46"/>
      <c r="C56" s="176" t="s">
        <v>111</v>
      </c>
      <c r="D56" s="47"/>
      <c r="E56" s="47"/>
      <c r="F56" s="47"/>
      <c r="G56" s="47"/>
      <c r="H56" s="47"/>
      <c r="I56" s="144"/>
      <c r="J56" s="155">
        <f>J84</f>
        <v>0</v>
      </c>
      <c r="K56" s="51"/>
      <c r="AU56" s="24" t="s">
        <v>112</v>
      </c>
    </row>
    <row r="57" s="7" customFormat="1" ht="24.96" customHeight="1">
      <c r="B57" s="177"/>
      <c r="C57" s="178"/>
      <c r="D57" s="179" t="s">
        <v>113</v>
      </c>
      <c r="E57" s="180"/>
      <c r="F57" s="180"/>
      <c r="G57" s="180"/>
      <c r="H57" s="180"/>
      <c r="I57" s="181"/>
      <c r="J57" s="182">
        <f>J85</f>
        <v>0</v>
      </c>
      <c r="K57" s="183"/>
    </row>
    <row r="58" s="8" customFormat="1" ht="19.92" customHeight="1">
      <c r="B58" s="184"/>
      <c r="C58" s="185"/>
      <c r="D58" s="186" t="s">
        <v>114</v>
      </c>
      <c r="E58" s="187"/>
      <c r="F58" s="187"/>
      <c r="G58" s="187"/>
      <c r="H58" s="187"/>
      <c r="I58" s="188"/>
      <c r="J58" s="189">
        <f>J86</f>
        <v>0</v>
      </c>
      <c r="K58" s="190"/>
    </row>
    <row r="59" s="8" customFormat="1" ht="19.92" customHeight="1">
      <c r="B59" s="184"/>
      <c r="C59" s="185"/>
      <c r="D59" s="186" t="s">
        <v>116</v>
      </c>
      <c r="E59" s="187"/>
      <c r="F59" s="187"/>
      <c r="G59" s="187"/>
      <c r="H59" s="187"/>
      <c r="I59" s="188"/>
      <c r="J59" s="189">
        <f>J106</f>
        <v>0</v>
      </c>
      <c r="K59" s="190"/>
    </row>
    <row r="60" s="8" customFormat="1" ht="19.92" customHeight="1">
      <c r="B60" s="184"/>
      <c r="C60" s="185"/>
      <c r="D60" s="186" t="s">
        <v>117</v>
      </c>
      <c r="E60" s="187"/>
      <c r="F60" s="187"/>
      <c r="G60" s="187"/>
      <c r="H60" s="187"/>
      <c r="I60" s="188"/>
      <c r="J60" s="189">
        <f>J125</f>
        <v>0</v>
      </c>
      <c r="K60" s="190"/>
    </row>
    <row r="61" s="8" customFormat="1" ht="19.92" customHeight="1">
      <c r="B61" s="184"/>
      <c r="C61" s="185"/>
      <c r="D61" s="186" t="s">
        <v>119</v>
      </c>
      <c r="E61" s="187"/>
      <c r="F61" s="187"/>
      <c r="G61" s="187"/>
      <c r="H61" s="187"/>
      <c r="I61" s="188"/>
      <c r="J61" s="189">
        <f>J134</f>
        <v>0</v>
      </c>
      <c r="K61" s="190"/>
    </row>
    <row r="62" s="8" customFormat="1" ht="19.92" customHeight="1">
      <c r="B62" s="184"/>
      <c r="C62" s="185"/>
      <c r="D62" s="186" t="s">
        <v>962</v>
      </c>
      <c r="E62" s="187"/>
      <c r="F62" s="187"/>
      <c r="G62" s="187"/>
      <c r="H62" s="187"/>
      <c r="I62" s="188"/>
      <c r="J62" s="189">
        <f>J138</f>
        <v>0</v>
      </c>
      <c r="K62" s="190"/>
    </row>
    <row r="63" s="8" customFormat="1" ht="19.92" customHeight="1">
      <c r="B63" s="184"/>
      <c r="C63" s="185"/>
      <c r="D63" s="186" t="s">
        <v>120</v>
      </c>
      <c r="E63" s="187"/>
      <c r="F63" s="187"/>
      <c r="G63" s="187"/>
      <c r="H63" s="187"/>
      <c r="I63" s="188"/>
      <c r="J63" s="189">
        <f>J144</f>
        <v>0</v>
      </c>
      <c r="K63" s="190"/>
    </row>
    <row r="64" s="8" customFormat="1" ht="19.92" customHeight="1">
      <c r="B64" s="184"/>
      <c r="C64" s="185"/>
      <c r="D64" s="186" t="s">
        <v>121</v>
      </c>
      <c r="E64" s="187"/>
      <c r="F64" s="187"/>
      <c r="G64" s="187"/>
      <c r="H64" s="187"/>
      <c r="I64" s="188"/>
      <c r="J64" s="189">
        <f>J153</f>
        <v>0</v>
      </c>
      <c r="K64" s="190"/>
    </row>
    <row r="65" s="1" customFormat="1" ht="21.84" customHeight="1">
      <c r="B65" s="46"/>
      <c r="C65" s="47"/>
      <c r="D65" s="47"/>
      <c r="E65" s="47"/>
      <c r="F65" s="47"/>
      <c r="G65" s="47"/>
      <c r="H65" s="47"/>
      <c r="I65" s="144"/>
      <c r="J65" s="47"/>
      <c r="K65" s="51"/>
    </row>
    <row r="66" s="1" customFormat="1" ht="6.96" customHeight="1">
      <c r="B66" s="67"/>
      <c r="C66" s="68"/>
      <c r="D66" s="68"/>
      <c r="E66" s="68"/>
      <c r="F66" s="68"/>
      <c r="G66" s="68"/>
      <c r="H66" s="68"/>
      <c r="I66" s="166"/>
      <c r="J66" s="68"/>
      <c r="K66" s="69"/>
    </row>
    <row r="70" s="1" customFormat="1" ht="6.96" customHeight="1">
      <c r="B70" s="70"/>
      <c r="C70" s="71"/>
      <c r="D70" s="71"/>
      <c r="E70" s="71"/>
      <c r="F70" s="71"/>
      <c r="G70" s="71"/>
      <c r="H70" s="71"/>
      <c r="I70" s="169"/>
      <c r="J70" s="71"/>
      <c r="K70" s="71"/>
      <c r="L70" s="72"/>
    </row>
    <row r="71" s="1" customFormat="1" ht="36.96" customHeight="1">
      <c r="B71" s="46"/>
      <c r="C71" s="73" t="s">
        <v>122</v>
      </c>
      <c r="D71" s="74"/>
      <c r="E71" s="74"/>
      <c r="F71" s="74"/>
      <c r="G71" s="74"/>
      <c r="H71" s="74"/>
      <c r="I71" s="191"/>
      <c r="J71" s="74"/>
      <c r="K71" s="74"/>
      <c r="L71" s="72"/>
    </row>
    <row r="72" s="1" customFormat="1" ht="6.96" customHeight="1">
      <c r="B72" s="46"/>
      <c r="C72" s="74"/>
      <c r="D72" s="74"/>
      <c r="E72" s="74"/>
      <c r="F72" s="74"/>
      <c r="G72" s="74"/>
      <c r="H72" s="74"/>
      <c r="I72" s="191"/>
      <c r="J72" s="74"/>
      <c r="K72" s="74"/>
      <c r="L72" s="72"/>
    </row>
    <row r="73" s="1" customFormat="1" ht="14.4" customHeight="1">
      <c r="B73" s="46"/>
      <c r="C73" s="76" t="s">
        <v>18</v>
      </c>
      <c r="D73" s="74"/>
      <c r="E73" s="74"/>
      <c r="F73" s="74"/>
      <c r="G73" s="74"/>
      <c r="H73" s="74"/>
      <c r="I73" s="191"/>
      <c r="J73" s="74"/>
      <c r="K73" s="74"/>
      <c r="L73" s="72"/>
    </row>
    <row r="74" s="1" customFormat="1" ht="16.5" customHeight="1">
      <c r="B74" s="46"/>
      <c r="C74" s="74"/>
      <c r="D74" s="74"/>
      <c r="E74" s="192" t="str">
        <f>E7</f>
        <v>ETAPA 1.-OPATŘENÍ PRO LIKVIDACI SRÁŽKOVÝCH VOD - HORNÍ OLDŘICHOV</v>
      </c>
      <c r="F74" s="76"/>
      <c r="G74" s="76"/>
      <c r="H74" s="76"/>
      <c r="I74" s="191"/>
      <c r="J74" s="74"/>
      <c r="K74" s="74"/>
      <c r="L74" s="72"/>
    </row>
    <row r="75" s="1" customFormat="1" ht="14.4" customHeight="1">
      <c r="B75" s="46"/>
      <c r="C75" s="76" t="s">
        <v>106</v>
      </c>
      <c r="D75" s="74"/>
      <c r="E75" s="74"/>
      <c r="F75" s="74"/>
      <c r="G75" s="74"/>
      <c r="H75" s="74"/>
      <c r="I75" s="191"/>
      <c r="J75" s="74"/>
      <c r="K75" s="74"/>
      <c r="L75" s="72"/>
    </row>
    <row r="76" s="1" customFormat="1" ht="17.25" customHeight="1">
      <c r="B76" s="46"/>
      <c r="C76" s="74"/>
      <c r="D76" s="74"/>
      <c r="E76" s="82" t="str">
        <f>E9</f>
        <v>04 - SO 5.1 Výústní objekt</v>
      </c>
      <c r="F76" s="74"/>
      <c r="G76" s="74"/>
      <c r="H76" s="74"/>
      <c r="I76" s="191"/>
      <c r="J76" s="74"/>
      <c r="K76" s="74"/>
      <c r="L76" s="72"/>
    </row>
    <row r="77" s="1" customFormat="1" ht="6.96" customHeight="1">
      <c r="B77" s="46"/>
      <c r="C77" s="74"/>
      <c r="D77" s="74"/>
      <c r="E77" s="74"/>
      <c r="F77" s="74"/>
      <c r="G77" s="74"/>
      <c r="H77" s="74"/>
      <c r="I77" s="191"/>
      <c r="J77" s="74"/>
      <c r="K77" s="74"/>
      <c r="L77" s="72"/>
    </row>
    <row r="78" s="1" customFormat="1" ht="18" customHeight="1">
      <c r="B78" s="46"/>
      <c r="C78" s="76" t="s">
        <v>24</v>
      </c>
      <c r="D78" s="74"/>
      <c r="E78" s="74"/>
      <c r="F78" s="193" t="str">
        <f>F12</f>
        <v xml:space="preserve"> </v>
      </c>
      <c r="G78" s="74"/>
      <c r="H78" s="74"/>
      <c r="I78" s="194" t="s">
        <v>26</v>
      </c>
      <c r="J78" s="85" t="str">
        <f>IF(J12="","",J12)</f>
        <v>31. 7. 2018</v>
      </c>
      <c r="K78" s="74"/>
      <c r="L78" s="72"/>
    </row>
    <row r="79" s="1" customFormat="1" ht="6.96" customHeight="1">
      <c r="B79" s="46"/>
      <c r="C79" s="74"/>
      <c r="D79" s="74"/>
      <c r="E79" s="74"/>
      <c r="F79" s="74"/>
      <c r="G79" s="74"/>
      <c r="H79" s="74"/>
      <c r="I79" s="191"/>
      <c r="J79" s="74"/>
      <c r="K79" s="74"/>
      <c r="L79" s="72"/>
    </row>
    <row r="80" s="1" customFormat="1">
      <c r="B80" s="46"/>
      <c r="C80" s="76" t="s">
        <v>28</v>
      </c>
      <c r="D80" s="74"/>
      <c r="E80" s="74"/>
      <c r="F80" s="193" t="str">
        <f>E15</f>
        <v>Město Děčín, Mírové nám. 1175/5, 40538</v>
      </c>
      <c r="G80" s="74"/>
      <c r="H80" s="74"/>
      <c r="I80" s="194" t="s">
        <v>36</v>
      </c>
      <c r="J80" s="193" t="str">
        <f>E21</f>
        <v>Aquecon a.s., Čs.Legií 445/4, 41501 Teplice</v>
      </c>
      <c r="K80" s="74"/>
      <c r="L80" s="72"/>
    </row>
    <row r="81" s="1" customFormat="1" ht="14.4" customHeight="1">
      <c r="B81" s="46"/>
      <c r="C81" s="76" t="s">
        <v>34</v>
      </c>
      <c r="D81" s="74"/>
      <c r="E81" s="74"/>
      <c r="F81" s="193" t="str">
        <f>IF(E18="","",E18)</f>
        <v/>
      </c>
      <c r="G81" s="74"/>
      <c r="H81" s="74"/>
      <c r="I81" s="191"/>
      <c r="J81" s="74"/>
      <c r="K81" s="74"/>
      <c r="L81" s="72"/>
    </row>
    <row r="82" s="1" customFormat="1" ht="10.32" customHeight="1">
      <c r="B82" s="46"/>
      <c r="C82" s="74"/>
      <c r="D82" s="74"/>
      <c r="E82" s="74"/>
      <c r="F82" s="74"/>
      <c r="G82" s="74"/>
      <c r="H82" s="74"/>
      <c r="I82" s="191"/>
      <c r="J82" s="74"/>
      <c r="K82" s="74"/>
      <c r="L82" s="72"/>
    </row>
    <row r="83" s="9" customFormat="1" ht="29.28" customHeight="1">
      <c r="B83" s="195"/>
      <c r="C83" s="196" t="s">
        <v>123</v>
      </c>
      <c r="D83" s="197" t="s">
        <v>62</v>
      </c>
      <c r="E83" s="197" t="s">
        <v>58</v>
      </c>
      <c r="F83" s="197" t="s">
        <v>124</v>
      </c>
      <c r="G83" s="197" t="s">
        <v>125</v>
      </c>
      <c r="H83" s="197" t="s">
        <v>126</v>
      </c>
      <c r="I83" s="198" t="s">
        <v>127</v>
      </c>
      <c r="J83" s="197" t="s">
        <v>110</v>
      </c>
      <c r="K83" s="199" t="s">
        <v>128</v>
      </c>
      <c r="L83" s="200"/>
      <c r="M83" s="102" t="s">
        <v>129</v>
      </c>
      <c r="N83" s="103" t="s">
        <v>47</v>
      </c>
      <c r="O83" s="103" t="s">
        <v>130</v>
      </c>
      <c r="P83" s="103" t="s">
        <v>131</v>
      </c>
      <c r="Q83" s="103" t="s">
        <v>132</v>
      </c>
      <c r="R83" s="103" t="s">
        <v>133</v>
      </c>
      <c r="S83" s="103" t="s">
        <v>134</v>
      </c>
      <c r="T83" s="104" t="s">
        <v>135</v>
      </c>
    </row>
    <row r="84" s="1" customFormat="1" ht="29.28" customHeight="1">
      <c r="B84" s="46"/>
      <c r="C84" s="108" t="s">
        <v>111</v>
      </c>
      <c r="D84" s="74"/>
      <c r="E84" s="74"/>
      <c r="F84" s="74"/>
      <c r="G84" s="74"/>
      <c r="H84" s="74"/>
      <c r="I84" s="191"/>
      <c r="J84" s="201">
        <f>BK84</f>
        <v>0</v>
      </c>
      <c r="K84" s="74"/>
      <c r="L84" s="72"/>
      <c r="M84" s="105"/>
      <c r="N84" s="106"/>
      <c r="O84" s="106"/>
      <c r="P84" s="202">
        <f>P85</f>
        <v>0</v>
      </c>
      <c r="Q84" s="106"/>
      <c r="R84" s="202">
        <f>R85</f>
        <v>3.6246439800000005</v>
      </c>
      <c r="S84" s="106"/>
      <c r="T84" s="203">
        <f>T85</f>
        <v>0.90895000000000004</v>
      </c>
      <c r="AT84" s="24" t="s">
        <v>76</v>
      </c>
      <c r="AU84" s="24" t="s">
        <v>112</v>
      </c>
      <c r="BK84" s="204">
        <f>BK85</f>
        <v>0</v>
      </c>
    </row>
    <row r="85" s="10" customFormat="1" ht="37.44001" customHeight="1">
      <c r="B85" s="205"/>
      <c r="C85" s="206"/>
      <c r="D85" s="207" t="s">
        <v>76</v>
      </c>
      <c r="E85" s="208" t="s">
        <v>136</v>
      </c>
      <c r="F85" s="208" t="s">
        <v>137</v>
      </c>
      <c r="G85" s="206"/>
      <c r="H85" s="206"/>
      <c r="I85" s="209"/>
      <c r="J85" s="210">
        <f>BK85</f>
        <v>0</v>
      </c>
      <c r="K85" s="206"/>
      <c r="L85" s="211"/>
      <c r="M85" s="212"/>
      <c r="N85" s="213"/>
      <c r="O85" s="213"/>
      <c r="P85" s="214">
        <f>P86+P106+P125+P134+P138+P144+P153</f>
        <v>0</v>
      </c>
      <c r="Q85" s="213"/>
      <c r="R85" s="214">
        <f>R86+R106+R125+R134+R138+R144+R153</f>
        <v>3.6246439800000005</v>
      </c>
      <c r="S85" s="213"/>
      <c r="T85" s="215">
        <f>T86+T106+T125+T134+T138+T144+T153</f>
        <v>0.90895000000000004</v>
      </c>
      <c r="AR85" s="216" t="s">
        <v>85</v>
      </c>
      <c r="AT85" s="217" t="s">
        <v>76</v>
      </c>
      <c r="AU85" s="217" t="s">
        <v>77</v>
      </c>
      <c r="AY85" s="216" t="s">
        <v>138</v>
      </c>
      <c r="BK85" s="218">
        <f>BK86+BK106+BK125+BK134+BK138+BK144+BK153</f>
        <v>0</v>
      </c>
    </row>
    <row r="86" s="10" customFormat="1" ht="19.92" customHeight="1">
      <c r="B86" s="205"/>
      <c r="C86" s="206"/>
      <c r="D86" s="207" t="s">
        <v>76</v>
      </c>
      <c r="E86" s="219" t="s">
        <v>85</v>
      </c>
      <c r="F86" s="219" t="s">
        <v>139</v>
      </c>
      <c r="G86" s="206"/>
      <c r="H86" s="206"/>
      <c r="I86" s="209"/>
      <c r="J86" s="220">
        <f>BK86</f>
        <v>0</v>
      </c>
      <c r="K86" s="206"/>
      <c r="L86" s="211"/>
      <c r="M86" s="212"/>
      <c r="N86" s="213"/>
      <c r="O86" s="213"/>
      <c r="P86" s="214">
        <f>SUM(P87:P105)</f>
        <v>0</v>
      </c>
      <c r="Q86" s="213"/>
      <c r="R86" s="214">
        <f>SUM(R87:R105)</f>
        <v>0.19040000000000001</v>
      </c>
      <c r="S86" s="213"/>
      <c r="T86" s="215">
        <f>SUM(T87:T105)</f>
        <v>0</v>
      </c>
      <c r="AR86" s="216" t="s">
        <v>85</v>
      </c>
      <c r="AT86" s="217" t="s">
        <v>76</v>
      </c>
      <c r="AU86" s="217" t="s">
        <v>85</v>
      </c>
      <c r="AY86" s="216" t="s">
        <v>138</v>
      </c>
      <c r="BK86" s="218">
        <f>SUM(BK87:BK105)</f>
        <v>0</v>
      </c>
    </row>
    <row r="87" s="1" customFormat="1" ht="16.5" customHeight="1">
      <c r="B87" s="46"/>
      <c r="C87" s="221" t="s">
        <v>85</v>
      </c>
      <c r="D87" s="221" t="s">
        <v>140</v>
      </c>
      <c r="E87" s="222" t="s">
        <v>963</v>
      </c>
      <c r="F87" s="223" t="s">
        <v>964</v>
      </c>
      <c r="G87" s="224" t="s">
        <v>154</v>
      </c>
      <c r="H87" s="225">
        <v>20</v>
      </c>
      <c r="I87" s="226"/>
      <c r="J87" s="227">
        <f>ROUND(I87*H87,2)</f>
        <v>0</v>
      </c>
      <c r="K87" s="223" t="s">
        <v>144</v>
      </c>
      <c r="L87" s="72"/>
      <c r="M87" s="228" t="s">
        <v>42</v>
      </c>
      <c r="N87" s="229" t="s">
        <v>48</v>
      </c>
      <c r="O87" s="47"/>
      <c r="P87" s="230">
        <f>O87*H87</f>
        <v>0</v>
      </c>
      <c r="Q87" s="230">
        <v>0.0095200000000000007</v>
      </c>
      <c r="R87" s="230">
        <f>Q87*H87</f>
        <v>0.19040000000000001</v>
      </c>
      <c r="S87" s="230">
        <v>0</v>
      </c>
      <c r="T87" s="231">
        <f>S87*H87</f>
        <v>0</v>
      </c>
      <c r="AR87" s="24" t="s">
        <v>145</v>
      </c>
      <c r="AT87" s="24" t="s">
        <v>140</v>
      </c>
      <c r="AU87" s="24" t="s">
        <v>23</v>
      </c>
      <c r="AY87" s="24" t="s">
        <v>138</v>
      </c>
      <c r="BE87" s="232">
        <f>IF(N87="základní",J87,0)</f>
        <v>0</v>
      </c>
      <c r="BF87" s="232">
        <f>IF(N87="snížená",J87,0)</f>
        <v>0</v>
      </c>
      <c r="BG87" s="232">
        <f>IF(N87="zákl. přenesená",J87,0)</f>
        <v>0</v>
      </c>
      <c r="BH87" s="232">
        <f>IF(N87="sníž. přenesená",J87,0)</f>
        <v>0</v>
      </c>
      <c r="BI87" s="232">
        <f>IF(N87="nulová",J87,0)</f>
        <v>0</v>
      </c>
      <c r="BJ87" s="24" t="s">
        <v>85</v>
      </c>
      <c r="BK87" s="232">
        <f>ROUND(I87*H87,2)</f>
        <v>0</v>
      </c>
      <c r="BL87" s="24" t="s">
        <v>145</v>
      </c>
      <c r="BM87" s="24" t="s">
        <v>965</v>
      </c>
    </row>
    <row r="88" s="1" customFormat="1">
      <c r="B88" s="46"/>
      <c r="C88" s="74"/>
      <c r="D88" s="233" t="s">
        <v>147</v>
      </c>
      <c r="E88" s="74"/>
      <c r="F88" s="234" t="s">
        <v>156</v>
      </c>
      <c r="G88" s="74"/>
      <c r="H88" s="74"/>
      <c r="I88" s="191"/>
      <c r="J88" s="74"/>
      <c r="K88" s="74"/>
      <c r="L88" s="72"/>
      <c r="M88" s="235"/>
      <c r="N88" s="47"/>
      <c r="O88" s="47"/>
      <c r="P88" s="47"/>
      <c r="Q88" s="47"/>
      <c r="R88" s="47"/>
      <c r="S88" s="47"/>
      <c r="T88" s="95"/>
      <c r="AT88" s="24" t="s">
        <v>147</v>
      </c>
      <c r="AU88" s="24" t="s">
        <v>23</v>
      </c>
    </row>
    <row r="89" s="1" customFormat="1" ht="25.5" customHeight="1">
      <c r="B89" s="46"/>
      <c r="C89" s="221" t="s">
        <v>23</v>
      </c>
      <c r="D89" s="221" t="s">
        <v>140</v>
      </c>
      <c r="E89" s="222" t="s">
        <v>966</v>
      </c>
      <c r="F89" s="223" t="s">
        <v>967</v>
      </c>
      <c r="G89" s="224" t="s">
        <v>210</v>
      </c>
      <c r="H89" s="225">
        <v>2.7000000000000002</v>
      </c>
      <c r="I89" s="226"/>
      <c r="J89" s="227">
        <f>ROUND(I89*H89,2)</f>
        <v>0</v>
      </c>
      <c r="K89" s="223" t="s">
        <v>144</v>
      </c>
      <c r="L89" s="72"/>
      <c r="M89" s="228" t="s">
        <v>42</v>
      </c>
      <c r="N89" s="229" t="s">
        <v>48</v>
      </c>
      <c r="O89" s="47"/>
      <c r="P89" s="230">
        <f>O89*H89</f>
        <v>0</v>
      </c>
      <c r="Q89" s="230">
        <v>0</v>
      </c>
      <c r="R89" s="230">
        <f>Q89*H89</f>
        <v>0</v>
      </c>
      <c r="S89" s="230">
        <v>0</v>
      </c>
      <c r="T89" s="231">
        <f>S89*H89</f>
        <v>0</v>
      </c>
      <c r="AR89" s="24" t="s">
        <v>145</v>
      </c>
      <c r="AT89" s="24" t="s">
        <v>140</v>
      </c>
      <c r="AU89" s="24" t="s">
        <v>23</v>
      </c>
      <c r="AY89" s="24" t="s">
        <v>138</v>
      </c>
      <c r="BE89" s="232">
        <f>IF(N89="základní",J89,0)</f>
        <v>0</v>
      </c>
      <c r="BF89" s="232">
        <f>IF(N89="snížená",J89,0)</f>
        <v>0</v>
      </c>
      <c r="BG89" s="232">
        <f>IF(N89="zákl. přenesená",J89,0)</f>
        <v>0</v>
      </c>
      <c r="BH89" s="232">
        <f>IF(N89="sníž. přenesená",J89,0)</f>
        <v>0</v>
      </c>
      <c r="BI89" s="232">
        <f>IF(N89="nulová",J89,0)</f>
        <v>0</v>
      </c>
      <c r="BJ89" s="24" t="s">
        <v>85</v>
      </c>
      <c r="BK89" s="232">
        <f>ROUND(I89*H89,2)</f>
        <v>0</v>
      </c>
      <c r="BL89" s="24" t="s">
        <v>145</v>
      </c>
      <c r="BM89" s="24" t="s">
        <v>968</v>
      </c>
    </row>
    <row r="90" s="1" customFormat="1">
      <c r="B90" s="46"/>
      <c r="C90" s="74"/>
      <c r="D90" s="233" t="s">
        <v>147</v>
      </c>
      <c r="E90" s="74"/>
      <c r="F90" s="234" t="s">
        <v>573</v>
      </c>
      <c r="G90" s="74"/>
      <c r="H90" s="74"/>
      <c r="I90" s="191"/>
      <c r="J90" s="74"/>
      <c r="K90" s="74"/>
      <c r="L90" s="72"/>
      <c r="M90" s="235"/>
      <c r="N90" s="47"/>
      <c r="O90" s="47"/>
      <c r="P90" s="47"/>
      <c r="Q90" s="47"/>
      <c r="R90" s="47"/>
      <c r="S90" s="47"/>
      <c r="T90" s="95"/>
      <c r="AT90" s="24" t="s">
        <v>147</v>
      </c>
      <c r="AU90" s="24" t="s">
        <v>23</v>
      </c>
    </row>
    <row r="91" s="11" customFormat="1">
      <c r="B91" s="236"/>
      <c r="C91" s="237"/>
      <c r="D91" s="233" t="s">
        <v>149</v>
      </c>
      <c r="E91" s="238" t="s">
        <v>42</v>
      </c>
      <c r="F91" s="239" t="s">
        <v>969</v>
      </c>
      <c r="G91" s="237"/>
      <c r="H91" s="240">
        <v>2.7000000000000002</v>
      </c>
      <c r="I91" s="241"/>
      <c r="J91" s="237"/>
      <c r="K91" s="237"/>
      <c r="L91" s="242"/>
      <c r="M91" s="243"/>
      <c r="N91" s="244"/>
      <c r="O91" s="244"/>
      <c r="P91" s="244"/>
      <c r="Q91" s="244"/>
      <c r="R91" s="244"/>
      <c r="S91" s="244"/>
      <c r="T91" s="245"/>
      <c r="AT91" s="246" t="s">
        <v>149</v>
      </c>
      <c r="AU91" s="246" t="s">
        <v>23</v>
      </c>
      <c r="AV91" s="11" t="s">
        <v>23</v>
      </c>
      <c r="AW91" s="11" t="s">
        <v>40</v>
      </c>
      <c r="AX91" s="11" t="s">
        <v>77</v>
      </c>
      <c r="AY91" s="246" t="s">
        <v>138</v>
      </c>
    </row>
    <row r="92" s="12" customFormat="1">
      <c r="B92" s="247"/>
      <c r="C92" s="248"/>
      <c r="D92" s="233" t="s">
        <v>149</v>
      </c>
      <c r="E92" s="249" t="s">
        <v>42</v>
      </c>
      <c r="F92" s="250" t="s">
        <v>151</v>
      </c>
      <c r="G92" s="248"/>
      <c r="H92" s="251">
        <v>2.7000000000000002</v>
      </c>
      <c r="I92" s="252"/>
      <c r="J92" s="248"/>
      <c r="K92" s="248"/>
      <c r="L92" s="253"/>
      <c r="M92" s="254"/>
      <c r="N92" s="255"/>
      <c r="O92" s="255"/>
      <c r="P92" s="255"/>
      <c r="Q92" s="255"/>
      <c r="R92" s="255"/>
      <c r="S92" s="255"/>
      <c r="T92" s="256"/>
      <c r="AT92" s="257" t="s">
        <v>149</v>
      </c>
      <c r="AU92" s="257" t="s">
        <v>23</v>
      </c>
      <c r="AV92" s="12" t="s">
        <v>145</v>
      </c>
      <c r="AW92" s="12" t="s">
        <v>40</v>
      </c>
      <c r="AX92" s="12" t="s">
        <v>85</v>
      </c>
      <c r="AY92" s="257" t="s">
        <v>138</v>
      </c>
    </row>
    <row r="93" s="1" customFormat="1" ht="25.5" customHeight="1">
      <c r="B93" s="46"/>
      <c r="C93" s="221" t="s">
        <v>157</v>
      </c>
      <c r="D93" s="221" t="s">
        <v>140</v>
      </c>
      <c r="E93" s="222" t="s">
        <v>578</v>
      </c>
      <c r="F93" s="223" t="s">
        <v>579</v>
      </c>
      <c r="G93" s="224" t="s">
        <v>210</v>
      </c>
      <c r="H93" s="225">
        <v>0.90000000000000002</v>
      </c>
      <c r="I93" s="226"/>
      <c r="J93" s="227">
        <f>ROUND(I93*H93,2)</f>
        <v>0</v>
      </c>
      <c r="K93" s="223" t="s">
        <v>144</v>
      </c>
      <c r="L93" s="72"/>
      <c r="M93" s="228" t="s">
        <v>42</v>
      </c>
      <c r="N93" s="229" t="s">
        <v>48</v>
      </c>
      <c r="O93" s="47"/>
      <c r="P93" s="230">
        <f>O93*H93</f>
        <v>0</v>
      </c>
      <c r="Q93" s="230">
        <v>0</v>
      </c>
      <c r="R93" s="230">
        <f>Q93*H93</f>
        <v>0</v>
      </c>
      <c r="S93" s="230">
        <v>0</v>
      </c>
      <c r="T93" s="231">
        <f>S93*H93</f>
        <v>0</v>
      </c>
      <c r="AR93" s="24" t="s">
        <v>145</v>
      </c>
      <c r="AT93" s="24" t="s">
        <v>140</v>
      </c>
      <c r="AU93" s="24" t="s">
        <v>23</v>
      </c>
      <c r="AY93" s="24" t="s">
        <v>138</v>
      </c>
      <c r="BE93" s="232">
        <f>IF(N93="základní",J93,0)</f>
        <v>0</v>
      </c>
      <c r="BF93" s="232">
        <f>IF(N93="snížená",J93,0)</f>
        <v>0</v>
      </c>
      <c r="BG93" s="232">
        <f>IF(N93="zákl. přenesená",J93,0)</f>
        <v>0</v>
      </c>
      <c r="BH93" s="232">
        <f>IF(N93="sníž. přenesená",J93,0)</f>
        <v>0</v>
      </c>
      <c r="BI93" s="232">
        <f>IF(N93="nulová",J93,0)</f>
        <v>0</v>
      </c>
      <c r="BJ93" s="24" t="s">
        <v>85</v>
      </c>
      <c r="BK93" s="232">
        <f>ROUND(I93*H93,2)</f>
        <v>0</v>
      </c>
      <c r="BL93" s="24" t="s">
        <v>145</v>
      </c>
      <c r="BM93" s="24" t="s">
        <v>970</v>
      </c>
    </row>
    <row r="94" s="1" customFormat="1">
      <c r="B94" s="46"/>
      <c r="C94" s="74"/>
      <c r="D94" s="233" t="s">
        <v>147</v>
      </c>
      <c r="E94" s="74"/>
      <c r="F94" s="234" t="s">
        <v>573</v>
      </c>
      <c r="G94" s="74"/>
      <c r="H94" s="74"/>
      <c r="I94" s="191"/>
      <c r="J94" s="74"/>
      <c r="K94" s="74"/>
      <c r="L94" s="72"/>
      <c r="M94" s="235"/>
      <c r="N94" s="47"/>
      <c r="O94" s="47"/>
      <c r="P94" s="47"/>
      <c r="Q94" s="47"/>
      <c r="R94" s="47"/>
      <c r="S94" s="47"/>
      <c r="T94" s="95"/>
      <c r="AT94" s="24" t="s">
        <v>147</v>
      </c>
      <c r="AU94" s="24" t="s">
        <v>23</v>
      </c>
    </row>
    <row r="95" s="11" customFormat="1">
      <c r="B95" s="236"/>
      <c r="C95" s="237"/>
      <c r="D95" s="233" t="s">
        <v>149</v>
      </c>
      <c r="E95" s="238" t="s">
        <v>42</v>
      </c>
      <c r="F95" s="239" t="s">
        <v>971</v>
      </c>
      <c r="G95" s="237"/>
      <c r="H95" s="240">
        <v>0.90000000000000002</v>
      </c>
      <c r="I95" s="241"/>
      <c r="J95" s="237"/>
      <c r="K95" s="237"/>
      <c r="L95" s="242"/>
      <c r="M95" s="243"/>
      <c r="N95" s="244"/>
      <c r="O95" s="244"/>
      <c r="P95" s="244"/>
      <c r="Q95" s="244"/>
      <c r="R95" s="244"/>
      <c r="S95" s="244"/>
      <c r="T95" s="245"/>
      <c r="AT95" s="246" t="s">
        <v>149</v>
      </c>
      <c r="AU95" s="246" t="s">
        <v>23</v>
      </c>
      <c r="AV95" s="11" t="s">
        <v>23</v>
      </c>
      <c r="AW95" s="11" t="s">
        <v>40</v>
      </c>
      <c r="AX95" s="11" t="s">
        <v>85</v>
      </c>
      <c r="AY95" s="246" t="s">
        <v>138</v>
      </c>
    </row>
    <row r="96" s="1" customFormat="1" ht="38.25" customHeight="1">
      <c r="B96" s="46"/>
      <c r="C96" s="221" t="s">
        <v>145</v>
      </c>
      <c r="D96" s="221" t="s">
        <v>140</v>
      </c>
      <c r="E96" s="222" t="s">
        <v>261</v>
      </c>
      <c r="F96" s="223" t="s">
        <v>262</v>
      </c>
      <c r="G96" s="224" t="s">
        <v>210</v>
      </c>
      <c r="H96" s="225">
        <v>2.7000000000000002</v>
      </c>
      <c r="I96" s="226"/>
      <c r="J96" s="227">
        <f>ROUND(I96*H96,2)</f>
        <v>0</v>
      </c>
      <c r="K96" s="223" t="s">
        <v>144</v>
      </c>
      <c r="L96" s="72"/>
      <c r="M96" s="228" t="s">
        <v>42</v>
      </c>
      <c r="N96" s="229" t="s">
        <v>48</v>
      </c>
      <c r="O96" s="47"/>
      <c r="P96" s="230">
        <f>O96*H96</f>
        <v>0</v>
      </c>
      <c r="Q96" s="230">
        <v>0</v>
      </c>
      <c r="R96" s="230">
        <f>Q96*H96</f>
        <v>0</v>
      </c>
      <c r="S96" s="230">
        <v>0</v>
      </c>
      <c r="T96" s="231">
        <f>S96*H96</f>
        <v>0</v>
      </c>
      <c r="AR96" s="24" t="s">
        <v>145</v>
      </c>
      <c r="AT96" s="24" t="s">
        <v>140</v>
      </c>
      <c r="AU96" s="24" t="s">
        <v>23</v>
      </c>
      <c r="AY96" s="24" t="s">
        <v>138</v>
      </c>
      <c r="BE96" s="232">
        <f>IF(N96="základní",J96,0)</f>
        <v>0</v>
      </c>
      <c r="BF96" s="232">
        <f>IF(N96="snížená",J96,0)</f>
        <v>0</v>
      </c>
      <c r="BG96" s="232">
        <f>IF(N96="zákl. přenesená",J96,0)</f>
        <v>0</v>
      </c>
      <c r="BH96" s="232">
        <f>IF(N96="sníž. přenesená",J96,0)</f>
        <v>0</v>
      </c>
      <c r="BI96" s="232">
        <f>IF(N96="nulová",J96,0)</f>
        <v>0</v>
      </c>
      <c r="BJ96" s="24" t="s">
        <v>85</v>
      </c>
      <c r="BK96" s="232">
        <f>ROUND(I96*H96,2)</f>
        <v>0</v>
      </c>
      <c r="BL96" s="24" t="s">
        <v>145</v>
      </c>
      <c r="BM96" s="24" t="s">
        <v>972</v>
      </c>
    </row>
    <row r="97" s="1" customFormat="1">
      <c r="B97" s="46"/>
      <c r="C97" s="74"/>
      <c r="D97" s="233" t="s">
        <v>147</v>
      </c>
      <c r="E97" s="74"/>
      <c r="F97" s="234" t="s">
        <v>264</v>
      </c>
      <c r="G97" s="74"/>
      <c r="H97" s="74"/>
      <c r="I97" s="191"/>
      <c r="J97" s="74"/>
      <c r="K97" s="74"/>
      <c r="L97" s="72"/>
      <c r="M97" s="235"/>
      <c r="N97" s="47"/>
      <c r="O97" s="47"/>
      <c r="P97" s="47"/>
      <c r="Q97" s="47"/>
      <c r="R97" s="47"/>
      <c r="S97" s="47"/>
      <c r="T97" s="95"/>
      <c r="AT97" s="24" t="s">
        <v>147</v>
      </c>
      <c r="AU97" s="24" t="s">
        <v>23</v>
      </c>
    </row>
    <row r="98" s="1" customFormat="1" ht="25.5" customHeight="1">
      <c r="B98" s="46"/>
      <c r="C98" s="221" t="s">
        <v>169</v>
      </c>
      <c r="D98" s="221" t="s">
        <v>140</v>
      </c>
      <c r="E98" s="222" t="s">
        <v>973</v>
      </c>
      <c r="F98" s="223" t="s">
        <v>974</v>
      </c>
      <c r="G98" s="224" t="s">
        <v>210</v>
      </c>
      <c r="H98" s="225">
        <v>2.7000000000000002</v>
      </c>
      <c r="I98" s="226"/>
      <c r="J98" s="227">
        <f>ROUND(I98*H98,2)</f>
        <v>0</v>
      </c>
      <c r="K98" s="223" t="s">
        <v>144</v>
      </c>
      <c r="L98" s="72"/>
      <c r="M98" s="228" t="s">
        <v>42</v>
      </c>
      <c r="N98" s="229" t="s">
        <v>48</v>
      </c>
      <c r="O98" s="47"/>
      <c r="P98" s="230">
        <f>O98*H98</f>
        <v>0</v>
      </c>
      <c r="Q98" s="230">
        <v>0</v>
      </c>
      <c r="R98" s="230">
        <f>Q98*H98</f>
        <v>0</v>
      </c>
      <c r="S98" s="230">
        <v>0</v>
      </c>
      <c r="T98" s="231">
        <f>S98*H98</f>
        <v>0</v>
      </c>
      <c r="AR98" s="24" t="s">
        <v>145</v>
      </c>
      <c r="AT98" s="24" t="s">
        <v>140</v>
      </c>
      <c r="AU98" s="24" t="s">
        <v>23</v>
      </c>
      <c r="AY98" s="24" t="s">
        <v>138</v>
      </c>
      <c r="BE98" s="232">
        <f>IF(N98="základní",J98,0)</f>
        <v>0</v>
      </c>
      <c r="BF98" s="232">
        <f>IF(N98="snížená",J98,0)</f>
        <v>0</v>
      </c>
      <c r="BG98" s="232">
        <f>IF(N98="zákl. přenesená",J98,0)</f>
        <v>0</v>
      </c>
      <c r="BH98" s="232">
        <f>IF(N98="sníž. přenesená",J98,0)</f>
        <v>0</v>
      </c>
      <c r="BI98" s="232">
        <f>IF(N98="nulová",J98,0)</f>
        <v>0</v>
      </c>
      <c r="BJ98" s="24" t="s">
        <v>85</v>
      </c>
      <c r="BK98" s="232">
        <f>ROUND(I98*H98,2)</f>
        <v>0</v>
      </c>
      <c r="BL98" s="24" t="s">
        <v>145</v>
      </c>
      <c r="BM98" s="24" t="s">
        <v>975</v>
      </c>
    </row>
    <row r="99" s="1" customFormat="1">
      <c r="B99" s="46"/>
      <c r="C99" s="74"/>
      <c r="D99" s="233" t="s">
        <v>147</v>
      </c>
      <c r="E99" s="74"/>
      <c r="F99" s="234" t="s">
        <v>289</v>
      </c>
      <c r="G99" s="74"/>
      <c r="H99" s="74"/>
      <c r="I99" s="191"/>
      <c r="J99" s="74"/>
      <c r="K99" s="74"/>
      <c r="L99" s="72"/>
      <c r="M99" s="235"/>
      <c r="N99" s="47"/>
      <c r="O99" s="47"/>
      <c r="P99" s="47"/>
      <c r="Q99" s="47"/>
      <c r="R99" s="47"/>
      <c r="S99" s="47"/>
      <c r="T99" s="95"/>
      <c r="AT99" s="24" t="s">
        <v>147</v>
      </c>
      <c r="AU99" s="24" t="s">
        <v>23</v>
      </c>
    </row>
    <row r="100" s="1" customFormat="1" ht="16.5" customHeight="1">
      <c r="B100" s="46"/>
      <c r="C100" s="221" t="s">
        <v>175</v>
      </c>
      <c r="D100" s="221" t="s">
        <v>140</v>
      </c>
      <c r="E100" s="222" t="s">
        <v>299</v>
      </c>
      <c r="F100" s="223" t="s">
        <v>300</v>
      </c>
      <c r="G100" s="224" t="s">
        <v>210</v>
      </c>
      <c r="H100" s="225">
        <v>2.7000000000000002</v>
      </c>
      <c r="I100" s="226"/>
      <c r="J100" s="227">
        <f>ROUND(I100*H100,2)</f>
        <v>0</v>
      </c>
      <c r="K100" s="223" t="s">
        <v>144</v>
      </c>
      <c r="L100" s="72"/>
      <c r="M100" s="228" t="s">
        <v>42</v>
      </c>
      <c r="N100" s="229" t="s">
        <v>48</v>
      </c>
      <c r="O100" s="47"/>
      <c r="P100" s="230">
        <f>O100*H100</f>
        <v>0</v>
      </c>
      <c r="Q100" s="230">
        <v>0</v>
      </c>
      <c r="R100" s="230">
        <f>Q100*H100</f>
        <v>0</v>
      </c>
      <c r="S100" s="230">
        <v>0</v>
      </c>
      <c r="T100" s="231">
        <f>S100*H100</f>
        <v>0</v>
      </c>
      <c r="AR100" s="24" t="s">
        <v>145</v>
      </c>
      <c r="AT100" s="24" t="s">
        <v>140</v>
      </c>
      <c r="AU100" s="24" t="s">
        <v>23</v>
      </c>
      <c r="AY100" s="24" t="s">
        <v>138</v>
      </c>
      <c r="BE100" s="232">
        <f>IF(N100="základní",J100,0)</f>
        <v>0</v>
      </c>
      <c r="BF100" s="232">
        <f>IF(N100="snížená",J100,0)</f>
        <v>0</v>
      </c>
      <c r="BG100" s="232">
        <f>IF(N100="zákl. přenesená",J100,0)</f>
        <v>0</v>
      </c>
      <c r="BH100" s="232">
        <f>IF(N100="sníž. přenesená",J100,0)</f>
        <v>0</v>
      </c>
      <c r="BI100" s="232">
        <f>IF(N100="nulová",J100,0)</f>
        <v>0</v>
      </c>
      <c r="BJ100" s="24" t="s">
        <v>85</v>
      </c>
      <c r="BK100" s="232">
        <f>ROUND(I100*H100,2)</f>
        <v>0</v>
      </c>
      <c r="BL100" s="24" t="s">
        <v>145</v>
      </c>
      <c r="BM100" s="24" t="s">
        <v>976</v>
      </c>
    </row>
    <row r="101" s="1" customFormat="1">
      <c r="B101" s="46"/>
      <c r="C101" s="74"/>
      <c r="D101" s="233" t="s">
        <v>147</v>
      </c>
      <c r="E101" s="74"/>
      <c r="F101" s="234" t="s">
        <v>302</v>
      </c>
      <c r="G101" s="74"/>
      <c r="H101" s="74"/>
      <c r="I101" s="191"/>
      <c r="J101" s="74"/>
      <c r="K101" s="74"/>
      <c r="L101" s="72"/>
      <c r="M101" s="235"/>
      <c r="N101" s="47"/>
      <c r="O101" s="47"/>
      <c r="P101" s="47"/>
      <c r="Q101" s="47"/>
      <c r="R101" s="47"/>
      <c r="S101" s="47"/>
      <c r="T101" s="95"/>
      <c r="AT101" s="24" t="s">
        <v>147</v>
      </c>
      <c r="AU101" s="24" t="s">
        <v>23</v>
      </c>
    </row>
    <row r="102" s="1" customFormat="1" ht="16.5" customHeight="1">
      <c r="B102" s="46"/>
      <c r="C102" s="221" t="s">
        <v>179</v>
      </c>
      <c r="D102" s="221" t="s">
        <v>140</v>
      </c>
      <c r="E102" s="222" t="s">
        <v>305</v>
      </c>
      <c r="F102" s="223" t="s">
        <v>306</v>
      </c>
      <c r="G102" s="224" t="s">
        <v>307</v>
      </c>
      <c r="H102" s="225">
        <v>4.8600000000000003</v>
      </c>
      <c r="I102" s="226"/>
      <c r="J102" s="227">
        <f>ROUND(I102*H102,2)</f>
        <v>0</v>
      </c>
      <c r="K102" s="223" t="s">
        <v>144</v>
      </c>
      <c r="L102" s="72"/>
      <c r="M102" s="228" t="s">
        <v>42</v>
      </c>
      <c r="N102" s="229" t="s">
        <v>48</v>
      </c>
      <c r="O102" s="47"/>
      <c r="P102" s="230">
        <f>O102*H102</f>
        <v>0</v>
      </c>
      <c r="Q102" s="230">
        <v>0</v>
      </c>
      <c r="R102" s="230">
        <f>Q102*H102</f>
        <v>0</v>
      </c>
      <c r="S102" s="230">
        <v>0</v>
      </c>
      <c r="T102" s="231">
        <f>S102*H102</f>
        <v>0</v>
      </c>
      <c r="AR102" s="24" t="s">
        <v>145</v>
      </c>
      <c r="AT102" s="24" t="s">
        <v>140</v>
      </c>
      <c r="AU102" s="24" t="s">
        <v>23</v>
      </c>
      <c r="AY102" s="24" t="s">
        <v>138</v>
      </c>
      <c r="BE102" s="232">
        <f>IF(N102="základní",J102,0)</f>
        <v>0</v>
      </c>
      <c r="BF102" s="232">
        <f>IF(N102="snížená",J102,0)</f>
        <v>0</v>
      </c>
      <c r="BG102" s="232">
        <f>IF(N102="zákl. přenesená",J102,0)</f>
        <v>0</v>
      </c>
      <c r="BH102" s="232">
        <f>IF(N102="sníž. přenesená",J102,0)</f>
        <v>0</v>
      </c>
      <c r="BI102" s="232">
        <f>IF(N102="nulová",J102,0)</f>
        <v>0</v>
      </c>
      <c r="BJ102" s="24" t="s">
        <v>85</v>
      </c>
      <c r="BK102" s="232">
        <f>ROUND(I102*H102,2)</f>
        <v>0</v>
      </c>
      <c r="BL102" s="24" t="s">
        <v>145</v>
      </c>
      <c r="BM102" s="24" t="s">
        <v>977</v>
      </c>
    </row>
    <row r="103" s="1" customFormat="1">
      <c r="B103" s="46"/>
      <c r="C103" s="74"/>
      <c r="D103" s="233" t="s">
        <v>147</v>
      </c>
      <c r="E103" s="74"/>
      <c r="F103" s="234" t="s">
        <v>302</v>
      </c>
      <c r="G103" s="74"/>
      <c r="H103" s="74"/>
      <c r="I103" s="191"/>
      <c r="J103" s="74"/>
      <c r="K103" s="74"/>
      <c r="L103" s="72"/>
      <c r="M103" s="235"/>
      <c r="N103" s="47"/>
      <c r="O103" s="47"/>
      <c r="P103" s="47"/>
      <c r="Q103" s="47"/>
      <c r="R103" s="47"/>
      <c r="S103" s="47"/>
      <c r="T103" s="95"/>
      <c r="AT103" s="24" t="s">
        <v>147</v>
      </c>
      <c r="AU103" s="24" t="s">
        <v>23</v>
      </c>
    </row>
    <row r="104" s="11" customFormat="1">
      <c r="B104" s="236"/>
      <c r="C104" s="237"/>
      <c r="D104" s="233" t="s">
        <v>149</v>
      </c>
      <c r="E104" s="238" t="s">
        <v>42</v>
      </c>
      <c r="F104" s="239" t="s">
        <v>978</v>
      </c>
      <c r="G104" s="237"/>
      <c r="H104" s="240">
        <v>4.8600000000000003</v>
      </c>
      <c r="I104" s="241"/>
      <c r="J104" s="237"/>
      <c r="K104" s="237"/>
      <c r="L104" s="242"/>
      <c r="M104" s="243"/>
      <c r="N104" s="244"/>
      <c r="O104" s="244"/>
      <c r="P104" s="244"/>
      <c r="Q104" s="244"/>
      <c r="R104" s="244"/>
      <c r="S104" s="244"/>
      <c r="T104" s="245"/>
      <c r="AT104" s="246" t="s">
        <v>149</v>
      </c>
      <c r="AU104" s="246" t="s">
        <v>23</v>
      </c>
      <c r="AV104" s="11" t="s">
        <v>23</v>
      </c>
      <c r="AW104" s="11" t="s">
        <v>40</v>
      </c>
      <c r="AX104" s="11" t="s">
        <v>77</v>
      </c>
      <c r="AY104" s="246" t="s">
        <v>138</v>
      </c>
    </row>
    <row r="105" s="12" customFormat="1">
      <c r="B105" s="247"/>
      <c r="C105" s="248"/>
      <c r="D105" s="233" t="s">
        <v>149</v>
      </c>
      <c r="E105" s="249" t="s">
        <v>42</v>
      </c>
      <c r="F105" s="250" t="s">
        <v>151</v>
      </c>
      <c r="G105" s="248"/>
      <c r="H105" s="251">
        <v>4.8600000000000003</v>
      </c>
      <c r="I105" s="252"/>
      <c r="J105" s="248"/>
      <c r="K105" s="248"/>
      <c r="L105" s="253"/>
      <c r="M105" s="254"/>
      <c r="N105" s="255"/>
      <c r="O105" s="255"/>
      <c r="P105" s="255"/>
      <c r="Q105" s="255"/>
      <c r="R105" s="255"/>
      <c r="S105" s="255"/>
      <c r="T105" s="256"/>
      <c r="AT105" s="257" t="s">
        <v>149</v>
      </c>
      <c r="AU105" s="257" t="s">
        <v>23</v>
      </c>
      <c r="AV105" s="12" t="s">
        <v>145</v>
      </c>
      <c r="AW105" s="12" t="s">
        <v>40</v>
      </c>
      <c r="AX105" s="12" t="s">
        <v>85</v>
      </c>
      <c r="AY105" s="257" t="s">
        <v>138</v>
      </c>
    </row>
    <row r="106" s="10" customFormat="1" ht="29.88" customHeight="1">
      <c r="B106" s="205"/>
      <c r="C106" s="206"/>
      <c r="D106" s="207" t="s">
        <v>76</v>
      </c>
      <c r="E106" s="219" t="s">
        <v>157</v>
      </c>
      <c r="F106" s="219" t="s">
        <v>359</v>
      </c>
      <c r="G106" s="206"/>
      <c r="H106" s="206"/>
      <c r="I106" s="209"/>
      <c r="J106" s="220">
        <f>BK106</f>
        <v>0</v>
      </c>
      <c r="K106" s="206"/>
      <c r="L106" s="211"/>
      <c r="M106" s="212"/>
      <c r="N106" s="213"/>
      <c r="O106" s="213"/>
      <c r="P106" s="214">
        <f>SUM(P107:P124)</f>
        <v>0</v>
      </c>
      <c r="Q106" s="213"/>
      <c r="R106" s="214">
        <f>SUM(R107:R124)</f>
        <v>0.06951518000000001</v>
      </c>
      <c r="S106" s="213"/>
      <c r="T106" s="215">
        <f>SUM(T107:T124)</f>
        <v>0</v>
      </c>
      <c r="AR106" s="216" t="s">
        <v>85</v>
      </c>
      <c r="AT106" s="217" t="s">
        <v>76</v>
      </c>
      <c r="AU106" s="217" t="s">
        <v>85</v>
      </c>
      <c r="AY106" s="216" t="s">
        <v>138</v>
      </c>
      <c r="BK106" s="218">
        <f>SUM(BK107:BK124)</f>
        <v>0</v>
      </c>
    </row>
    <row r="107" s="1" customFormat="1" ht="51" customHeight="1">
      <c r="B107" s="46"/>
      <c r="C107" s="221" t="s">
        <v>185</v>
      </c>
      <c r="D107" s="221" t="s">
        <v>140</v>
      </c>
      <c r="E107" s="222" t="s">
        <v>979</v>
      </c>
      <c r="F107" s="223" t="s">
        <v>980</v>
      </c>
      <c r="G107" s="224" t="s">
        <v>210</v>
      </c>
      <c r="H107" s="225">
        <v>0.28899999999999998</v>
      </c>
      <c r="I107" s="226"/>
      <c r="J107" s="227">
        <f>ROUND(I107*H107,2)</f>
        <v>0</v>
      </c>
      <c r="K107" s="223" t="s">
        <v>144</v>
      </c>
      <c r="L107" s="72"/>
      <c r="M107" s="228" t="s">
        <v>42</v>
      </c>
      <c r="N107" s="229" t="s">
        <v>48</v>
      </c>
      <c r="O107" s="47"/>
      <c r="P107" s="230">
        <f>O107*H107</f>
        <v>0</v>
      </c>
      <c r="Q107" s="230">
        <v>0</v>
      </c>
      <c r="R107" s="230">
        <f>Q107*H107</f>
        <v>0</v>
      </c>
      <c r="S107" s="230">
        <v>0</v>
      </c>
      <c r="T107" s="231">
        <f>S107*H107</f>
        <v>0</v>
      </c>
      <c r="AR107" s="24" t="s">
        <v>145</v>
      </c>
      <c r="AT107" s="24" t="s">
        <v>140</v>
      </c>
      <c r="AU107" s="24" t="s">
        <v>23</v>
      </c>
      <c r="AY107" s="24" t="s">
        <v>138</v>
      </c>
      <c r="BE107" s="232">
        <f>IF(N107="základní",J107,0)</f>
        <v>0</v>
      </c>
      <c r="BF107" s="232">
        <f>IF(N107="snížená",J107,0)</f>
        <v>0</v>
      </c>
      <c r="BG107" s="232">
        <f>IF(N107="zákl. přenesená",J107,0)</f>
        <v>0</v>
      </c>
      <c r="BH107" s="232">
        <f>IF(N107="sníž. přenesená",J107,0)</f>
        <v>0</v>
      </c>
      <c r="BI107" s="232">
        <f>IF(N107="nulová",J107,0)</f>
        <v>0</v>
      </c>
      <c r="BJ107" s="24" t="s">
        <v>85</v>
      </c>
      <c r="BK107" s="232">
        <f>ROUND(I107*H107,2)</f>
        <v>0</v>
      </c>
      <c r="BL107" s="24" t="s">
        <v>145</v>
      </c>
      <c r="BM107" s="24" t="s">
        <v>981</v>
      </c>
    </row>
    <row r="108" s="1" customFormat="1">
      <c r="B108" s="46"/>
      <c r="C108" s="74"/>
      <c r="D108" s="233" t="s">
        <v>147</v>
      </c>
      <c r="E108" s="74"/>
      <c r="F108" s="234" t="s">
        <v>982</v>
      </c>
      <c r="G108" s="74"/>
      <c r="H108" s="74"/>
      <c r="I108" s="191"/>
      <c r="J108" s="74"/>
      <c r="K108" s="74"/>
      <c r="L108" s="72"/>
      <c r="M108" s="235"/>
      <c r="N108" s="47"/>
      <c r="O108" s="47"/>
      <c r="P108" s="47"/>
      <c r="Q108" s="47"/>
      <c r="R108" s="47"/>
      <c r="S108" s="47"/>
      <c r="T108" s="95"/>
      <c r="AT108" s="24" t="s">
        <v>147</v>
      </c>
      <c r="AU108" s="24" t="s">
        <v>23</v>
      </c>
    </row>
    <row r="109" s="11" customFormat="1">
      <c r="B109" s="236"/>
      <c r="C109" s="237"/>
      <c r="D109" s="233" t="s">
        <v>149</v>
      </c>
      <c r="E109" s="238" t="s">
        <v>42</v>
      </c>
      <c r="F109" s="239" t="s">
        <v>983</v>
      </c>
      <c r="G109" s="237"/>
      <c r="H109" s="240">
        <v>0.112</v>
      </c>
      <c r="I109" s="241"/>
      <c r="J109" s="237"/>
      <c r="K109" s="237"/>
      <c r="L109" s="242"/>
      <c r="M109" s="243"/>
      <c r="N109" s="244"/>
      <c r="O109" s="244"/>
      <c r="P109" s="244"/>
      <c r="Q109" s="244"/>
      <c r="R109" s="244"/>
      <c r="S109" s="244"/>
      <c r="T109" s="245"/>
      <c r="AT109" s="246" t="s">
        <v>149</v>
      </c>
      <c r="AU109" s="246" t="s">
        <v>23</v>
      </c>
      <c r="AV109" s="11" t="s">
        <v>23</v>
      </c>
      <c r="AW109" s="11" t="s">
        <v>40</v>
      </c>
      <c r="AX109" s="11" t="s">
        <v>77</v>
      </c>
      <c r="AY109" s="246" t="s">
        <v>138</v>
      </c>
    </row>
    <row r="110" s="11" customFormat="1">
      <c r="B110" s="236"/>
      <c r="C110" s="237"/>
      <c r="D110" s="233" t="s">
        <v>149</v>
      </c>
      <c r="E110" s="238" t="s">
        <v>42</v>
      </c>
      <c r="F110" s="239" t="s">
        <v>984</v>
      </c>
      <c r="G110" s="237"/>
      <c r="H110" s="240">
        <v>0.112</v>
      </c>
      <c r="I110" s="241"/>
      <c r="J110" s="237"/>
      <c r="K110" s="237"/>
      <c r="L110" s="242"/>
      <c r="M110" s="243"/>
      <c r="N110" s="244"/>
      <c r="O110" s="244"/>
      <c r="P110" s="244"/>
      <c r="Q110" s="244"/>
      <c r="R110" s="244"/>
      <c r="S110" s="244"/>
      <c r="T110" s="245"/>
      <c r="AT110" s="246" t="s">
        <v>149</v>
      </c>
      <c r="AU110" s="246" t="s">
        <v>23</v>
      </c>
      <c r="AV110" s="11" t="s">
        <v>23</v>
      </c>
      <c r="AW110" s="11" t="s">
        <v>40</v>
      </c>
      <c r="AX110" s="11" t="s">
        <v>77</v>
      </c>
      <c r="AY110" s="246" t="s">
        <v>138</v>
      </c>
    </row>
    <row r="111" s="11" customFormat="1">
      <c r="B111" s="236"/>
      <c r="C111" s="237"/>
      <c r="D111" s="233" t="s">
        <v>149</v>
      </c>
      <c r="E111" s="238" t="s">
        <v>42</v>
      </c>
      <c r="F111" s="239" t="s">
        <v>985</v>
      </c>
      <c r="G111" s="237"/>
      <c r="H111" s="240">
        <v>0.065000000000000002</v>
      </c>
      <c r="I111" s="241"/>
      <c r="J111" s="237"/>
      <c r="K111" s="237"/>
      <c r="L111" s="242"/>
      <c r="M111" s="243"/>
      <c r="N111" s="244"/>
      <c r="O111" s="244"/>
      <c r="P111" s="244"/>
      <c r="Q111" s="244"/>
      <c r="R111" s="244"/>
      <c r="S111" s="244"/>
      <c r="T111" s="245"/>
      <c r="AT111" s="246" t="s">
        <v>149</v>
      </c>
      <c r="AU111" s="246" t="s">
        <v>23</v>
      </c>
      <c r="AV111" s="11" t="s">
        <v>23</v>
      </c>
      <c r="AW111" s="11" t="s">
        <v>40</v>
      </c>
      <c r="AX111" s="11" t="s">
        <v>77</v>
      </c>
      <c r="AY111" s="246" t="s">
        <v>138</v>
      </c>
    </row>
    <row r="112" s="12" customFormat="1">
      <c r="B112" s="247"/>
      <c r="C112" s="248"/>
      <c r="D112" s="233" t="s">
        <v>149</v>
      </c>
      <c r="E112" s="249" t="s">
        <v>42</v>
      </c>
      <c r="F112" s="250" t="s">
        <v>151</v>
      </c>
      <c r="G112" s="248"/>
      <c r="H112" s="251">
        <v>0.28899999999999998</v>
      </c>
      <c r="I112" s="252"/>
      <c r="J112" s="248"/>
      <c r="K112" s="248"/>
      <c r="L112" s="253"/>
      <c r="M112" s="254"/>
      <c r="N112" s="255"/>
      <c r="O112" s="255"/>
      <c r="P112" s="255"/>
      <c r="Q112" s="255"/>
      <c r="R112" s="255"/>
      <c r="S112" s="255"/>
      <c r="T112" s="256"/>
      <c r="AT112" s="257" t="s">
        <v>149</v>
      </c>
      <c r="AU112" s="257" t="s">
        <v>23</v>
      </c>
      <c r="AV112" s="12" t="s">
        <v>145</v>
      </c>
      <c r="AW112" s="12" t="s">
        <v>40</v>
      </c>
      <c r="AX112" s="12" t="s">
        <v>85</v>
      </c>
      <c r="AY112" s="257" t="s">
        <v>138</v>
      </c>
    </row>
    <row r="113" s="1" customFormat="1" ht="51" customHeight="1">
      <c r="B113" s="46"/>
      <c r="C113" s="221" t="s">
        <v>189</v>
      </c>
      <c r="D113" s="221" t="s">
        <v>140</v>
      </c>
      <c r="E113" s="222" t="s">
        <v>986</v>
      </c>
      <c r="F113" s="223" t="s">
        <v>987</v>
      </c>
      <c r="G113" s="224" t="s">
        <v>143</v>
      </c>
      <c r="H113" s="225">
        <v>3.0179999999999998</v>
      </c>
      <c r="I113" s="226"/>
      <c r="J113" s="227">
        <f>ROUND(I113*H113,2)</f>
        <v>0</v>
      </c>
      <c r="K113" s="223" t="s">
        <v>144</v>
      </c>
      <c r="L113" s="72"/>
      <c r="M113" s="228" t="s">
        <v>42</v>
      </c>
      <c r="N113" s="229" t="s">
        <v>48</v>
      </c>
      <c r="O113" s="47"/>
      <c r="P113" s="230">
        <f>O113*H113</f>
        <v>0</v>
      </c>
      <c r="Q113" s="230">
        <v>0.0076499999999999997</v>
      </c>
      <c r="R113" s="230">
        <f>Q113*H113</f>
        <v>0.023087699999999999</v>
      </c>
      <c r="S113" s="230">
        <v>0</v>
      </c>
      <c r="T113" s="231">
        <f>S113*H113</f>
        <v>0</v>
      </c>
      <c r="AR113" s="24" t="s">
        <v>145</v>
      </c>
      <c r="AT113" s="24" t="s">
        <v>140</v>
      </c>
      <c r="AU113" s="24" t="s">
        <v>23</v>
      </c>
      <c r="AY113" s="24" t="s">
        <v>138</v>
      </c>
      <c r="BE113" s="232">
        <f>IF(N113="základní",J113,0)</f>
        <v>0</v>
      </c>
      <c r="BF113" s="232">
        <f>IF(N113="snížená",J113,0)</f>
        <v>0</v>
      </c>
      <c r="BG113" s="232">
        <f>IF(N113="zákl. přenesená",J113,0)</f>
        <v>0</v>
      </c>
      <c r="BH113" s="232">
        <f>IF(N113="sníž. přenesená",J113,0)</f>
        <v>0</v>
      </c>
      <c r="BI113" s="232">
        <f>IF(N113="nulová",J113,0)</f>
        <v>0</v>
      </c>
      <c r="BJ113" s="24" t="s">
        <v>85</v>
      </c>
      <c r="BK113" s="232">
        <f>ROUND(I113*H113,2)</f>
        <v>0</v>
      </c>
      <c r="BL113" s="24" t="s">
        <v>145</v>
      </c>
      <c r="BM113" s="24" t="s">
        <v>988</v>
      </c>
    </row>
    <row r="114" s="1" customFormat="1">
      <c r="B114" s="46"/>
      <c r="C114" s="74"/>
      <c r="D114" s="233" t="s">
        <v>147</v>
      </c>
      <c r="E114" s="74"/>
      <c r="F114" s="234" t="s">
        <v>989</v>
      </c>
      <c r="G114" s="74"/>
      <c r="H114" s="74"/>
      <c r="I114" s="191"/>
      <c r="J114" s="74"/>
      <c r="K114" s="74"/>
      <c r="L114" s="72"/>
      <c r="M114" s="235"/>
      <c r="N114" s="47"/>
      <c r="O114" s="47"/>
      <c r="P114" s="47"/>
      <c r="Q114" s="47"/>
      <c r="R114" s="47"/>
      <c r="S114" s="47"/>
      <c r="T114" s="95"/>
      <c r="AT114" s="24" t="s">
        <v>147</v>
      </c>
      <c r="AU114" s="24" t="s">
        <v>23</v>
      </c>
    </row>
    <row r="115" s="11" customFormat="1">
      <c r="B115" s="236"/>
      <c r="C115" s="237"/>
      <c r="D115" s="233" t="s">
        <v>149</v>
      </c>
      <c r="E115" s="238" t="s">
        <v>42</v>
      </c>
      <c r="F115" s="239" t="s">
        <v>990</v>
      </c>
      <c r="G115" s="237"/>
      <c r="H115" s="240">
        <v>0.59999999999999998</v>
      </c>
      <c r="I115" s="241"/>
      <c r="J115" s="237"/>
      <c r="K115" s="237"/>
      <c r="L115" s="242"/>
      <c r="M115" s="243"/>
      <c r="N115" s="244"/>
      <c r="O115" s="244"/>
      <c r="P115" s="244"/>
      <c r="Q115" s="244"/>
      <c r="R115" s="244"/>
      <c r="S115" s="244"/>
      <c r="T115" s="245"/>
      <c r="AT115" s="246" t="s">
        <v>149</v>
      </c>
      <c r="AU115" s="246" t="s">
        <v>23</v>
      </c>
      <c r="AV115" s="11" t="s">
        <v>23</v>
      </c>
      <c r="AW115" s="11" t="s">
        <v>40</v>
      </c>
      <c r="AX115" s="11" t="s">
        <v>77</v>
      </c>
      <c r="AY115" s="246" t="s">
        <v>138</v>
      </c>
    </row>
    <row r="116" s="11" customFormat="1">
      <c r="B116" s="236"/>
      <c r="C116" s="237"/>
      <c r="D116" s="233" t="s">
        <v>149</v>
      </c>
      <c r="E116" s="238" t="s">
        <v>42</v>
      </c>
      <c r="F116" s="239" t="s">
        <v>991</v>
      </c>
      <c r="G116" s="237"/>
      <c r="H116" s="240">
        <v>1.3020000000000001</v>
      </c>
      <c r="I116" s="241"/>
      <c r="J116" s="237"/>
      <c r="K116" s="237"/>
      <c r="L116" s="242"/>
      <c r="M116" s="243"/>
      <c r="N116" s="244"/>
      <c r="O116" s="244"/>
      <c r="P116" s="244"/>
      <c r="Q116" s="244"/>
      <c r="R116" s="244"/>
      <c r="S116" s="244"/>
      <c r="T116" s="245"/>
      <c r="AT116" s="246" t="s">
        <v>149</v>
      </c>
      <c r="AU116" s="246" t="s">
        <v>23</v>
      </c>
      <c r="AV116" s="11" t="s">
        <v>23</v>
      </c>
      <c r="AW116" s="11" t="s">
        <v>40</v>
      </c>
      <c r="AX116" s="11" t="s">
        <v>77</v>
      </c>
      <c r="AY116" s="246" t="s">
        <v>138</v>
      </c>
    </row>
    <row r="117" s="11" customFormat="1">
      <c r="B117" s="236"/>
      <c r="C117" s="237"/>
      <c r="D117" s="233" t="s">
        <v>149</v>
      </c>
      <c r="E117" s="238" t="s">
        <v>42</v>
      </c>
      <c r="F117" s="239" t="s">
        <v>992</v>
      </c>
      <c r="G117" s="237"/>
      <c r="H117" s="240">
        <v>1.1160000000000001</v>
      </c>
      <c r="I117" s="241"/>
      <c r="J117" s="237"/>
      <c r="K117" s="237"/>
      <c r="L117" s="242"/>
      <c r="M117" s="243"/>
      <c r="N117" s="244"/>
      <c r="O117" s="244"/>
      <c r="P117" s="244"/>
      <c r="Q117" s="244"/>
      <c r="R117" s="244"/>
      <c r="S117" s="244"/>
      <c r="T117" s="245"/>
      <c r="AT117" s="246" t="s">
        <v>149</v>
      </c>
      <c r="AU117" s="246" t="s">
        <v>23</v>
      </c>
      <c r="AV117" s="11" t="s">
        <v>23</v>
      </c>
      <c r="AW117" s="11" t="s">
        <v>40</v>
      </c>
      <c r="AX117" s="11" t="s">
        <v>77</v>
      </c>
      <c r="AY117" s="246" t="s">
        <v>138</v>
      </c>
    </row>
    <row r="118" s="12" customFormat="1">
      <c r="B118" s="247"/>
      <c r="C118" s="248"/>
      <c r="D118" s="233" t="s">
        <v>149</v>
      </c>
      <c r="E118" s="249" t="s">
        <v>42</v>
      </c>
      <c r="F118" s="250" t="s">
        <v>151</v>
      </c>
      <c r="G118" s="248"/>
      <c r="H118" s="251">
        <v>3.0179999999999998</v>
      </c>
      <c r="I118" s="252"/>
      <c r="J118" s="248"/>
      <c r="K118" s="248"/>
      <c r="L118" s="253"/>
      <c r="M118" s="254"/>
      <c r="N118" s="255"/>
      <c r="O118" s="255"/>
      <c r="P118" s="255"/>
      <c r="Q118" s="255"/>
      <c r="R118" s="255"/>
      <c r="S118" s="255"/>
      <c r="T118" s="256"/>
      <c r="AT118" s="257" t="s">
        <v>149</v>
      </c>
      <c r="AU118" s="257" t="s">
        <v>23</v>
      </c>
      <c r="AV118" s="12" t="s">
        <v>145</v>
      </c>
      <c r="AW118" s="12" t="s">
        <v>40</v>
      </c>
      <c r="AX118" s="12" t="s">
        <v>85</v>
      </c>
      <c r="AY118" s="257" t="s">
        <v>138</v>
      </c>
    </row>
    <row r="119" s="1" customFormat="1" ht="51" customHeight="1">
      <c r="B119" s="46"/>
      <c r="C119" s="221" t="s">
        <v>194</v>
      </c>
      <c r="D119" s="221" t="s">
        <v>140</v>
      </c>
      <c r="E119" s="222" t="s">
        <v>993</v>
      </c>
      <c r="F119" s="223" t="s">
        <v>994</v>
      </c>
      <c r="G119" s="224" t="s">
        <v>143</v>
      </c>
      <c r="H119" s="225">
        <v>3.0179999999999998</v>
      </c>
      <c r="I119" s="226"/>
      <c r="J119" s="227">
        <f>ROUND(I119*H119,2)</f>
        <v>0</v>
      </c>
      <c r="K119" s="223" t="s">
        <v>144</v>
      </c>
      <c r="L119" s="72"/>
      <c r="M119" s="228" t="s">
        <v>42</v>
      </c>
      <c r="N119" s="229" t="s">
        <v>48</v>
      </c>
      <c r="O119" s="47"/>
      <c r="P119" s="230">
        <f>O119*H119</f>
        <v>0</v>
      </c>
      <c r="Q119" s="230">
        <v>0.00085999999999999998</v>
      </c>
      <c r="R119" s="230">
        <f>Q119*H119</f>
        <v>0.0025954799999999998</v>
      </c>
      <c r="S119" s="230">
        <v>0</v>
      </c>
      <c r="T119" s="231">
        <f>S119*H119</f>
        <v>0</v>
      </c>
      <c r="AR119" s="24" t="s">
        <v>145</v>
      </c>
      <c r="AT119" s="24" t="s">
        <v>140</v>
      </c>
      <c r="AU119" s="24" t="s">
        <v>23</v>
      </c>
      <c r="AY119" s="24" t="s">
        <v>138</v>
      </c>
      <c r="BE119" s="232">
        <f>IF(N119="základní",J119,0)</f>
        <v>0</v>
      </c>
      <c r="BF119" s="232">
        <f>IF(N119="snížená",J119,0)</f>
        <v>0</v>
      </c>
      <c r="BG119" s="232">
        <f>IF(N119="zákl. přenesená",J119,0)</f>
        <v>0</v>
      </c>
      <c r="BH119" s="232">
        <f>IF(N119="sníž. přenesená",J119,0)</f>
        <v>0</v>
      </c>
      <c r="BI119" s="232">
        <f>IF(N119="nulová",J119,0)</f>
        <v>0</v>
      </c>
      <c r="BJ119" s="24" t="s">
        <v>85</v>
      </c>
      <c r="BK119" s="232">
        <f>ROUND(I119*H119,2)</f>
        <v>0</v>
      </c>
      <c r="BL119" s="24" t="s">
        <v>145</v>
      </c>
      <c r="BM119" s="24" t="s">
        <v>995</v>
      </c>
    </row>
    <row r="120" s="1" customFormat="1">
      <c r="B120" s="46"/>
      <c r="C120" s="74"/>
      <c r="D120" s="233" t="s">
        <v>147</v>
      </c>
      <c r="E120" s="74"/>
      <c r="F120" s="234" t="s">
        <v>989</v>
      </c>
      <c r="G120" s="74"/>
      <c r="H120" s="74"/>
      <c r="I120" s="191"/>
      <c r="J120" s="74"/>
      <c r="K120" s="74"/>
      <c r="L120" s="72"/>
      <c r="M120" s="235"/>
      <c r="N120" s="47"/>
      <c r="O120" s="47"/>
      <c r="P120" s="47"/>
      <c r="Q120" s="47"/>
      <c r="R120" s="47"/>
      <c r="S120" s="47"/>
      <c r="T120" s="95"/>
      <c r="AT120" s="24" t="s">
        <v>147</v>
      </c>
      <c r="AU120" s="24" t="s">
        <v>23</v>
      </c>
    </row>
    <row r="121" s="1" customFormat="1" ht="63.75" customHeight="1">
      <c r="B121" s="46"/>
      <c r="C121" s="221" t="s">
        <v>198</v>
      </c>
      <c r="D121" s="221" t="s">
        <v>140</v>
      </c>
      <c r="E121" s="222" t="s">
        <v>996</v>
      </c>
      <c r="F121" s="223" t="s">
        <v>997</v>
      </c>
      <c r="G121" s="224" t="s">
        <v>307</v>
      </c>
      <c r="H121" s="225">
        <v>0.040000000000000001</v>
      </c>
      <c r="I121" s="226"/>
      <c r="J121" s="227">
        <f>ROUND(I121*H121,2)</f>
        <v>0</v>
      </c>
      <c r="K121" s="223" t="s">
        <v>144</v>
      </c>
      <c r="L121" s="72"/>
      <c r="M121" s="228" t="s">
        <v>42</v>
      </c>
      <c r="N121" s="229" t="s">
        <v>48</v>
      </c>
      <c r="O121" s="47"/>
      <c r="P121" s="230">
        <f>O121*H121</f>
        <v>0</v>
      </c>
      <c r="Q121" s="230">
        <v>1.0958000000000001</v>
      </c>
      <c r="R121" s="230">
        <f>Q121*H121</f>
        <v>0.043832000000000003</v>
      </c>
      <c r="S121" s="230">
        <v>0</v>
      </c>
      <c r="T121" s="231">
        <f>S121*H121</f>
        <v>0</v>
      </c>
      <c r="AR121" s="24" t="s">
        <v>145</v>
      </c>
      <c r="AT121" s="24" t="s">
        <v>140</v>
      </c>
      <c r="AU121" s="24" t="s">
        <v>23</v>
      </c>
      <c r="AY121" s="24" t="s">
        <v>138</v>
      </c>
      <c r="BE121" s="232">
        <f>IF(N121="základní",J121,0)</f>
        <v>0</v>
      </c>
      <c r="BF121" s="232">
        <f>IF(N121="snížená",J121,0)</f>
        <v>0</v>
      </c>
      <c r="BG121" s="232">
        <f>IF(N121="zákl. přenesená",J121,0)</f>
        <v>0</v>
      </c>
      <c r="BH121" s="232">
        <f>IF(N121="sníž. přenesená",J121,0)</f>
        <v>0</v>
      </c>
      <c r="BI121" s="232">
        <f>IF(N121="nulová",J121,0)</f>
        <v>0</v>
      </c>
      <c r="BJ121" s="24" t="s">
        <v>85</v>
      </c>
      <c r="BK121" s="232">
        <f>ROUND(I121*H121,2)</f>
        <v>0</v>
      </c>
      <c r="BL121" s="24" t="s">
        <v>145</v>
      </c>
      <c r="BM121" s="24" t="s">
        <v>998</v>
      </c>
    </row>
    <row r="122" s="1" customFormat="1">
      <c r="B122" s="46"/>
      <c r="C122" s="74"/>
      <c r="D122" s="233" t="s">
        <v>147</v>
      </c>
      <c r="E122" s="74"/>
      <c r="F122" s="234" t="s">
        <v>999</v>
      </c>
      <c r="G122" s="74"/>
      <c r="H122" s="74"/>
      <c r="I122" s="191"/>
      <c r="J122" s="74"/>
      <c r="K122" s="74"/>
      <c r="L122" s="72"/>
      <c r="M122" s="235"/>
      <c r="N122" s="47"/>
      <c r="O122" s="47"/>
      <c r="P122" s="47"/>
      <c r="Q122" s="47"/>
      <c r="R122" s="47"/>
      <c r="S122" s="47"/>
      <c r="T122" s="95"/>
      <c r="AT122" s="24" t="s">
        <v>147</v>
      </c>
      <c r="AU122" s="24" t="s">
        <v>23</v>
      </c>
    </row>
    <row r="123" s="11" customFormat="1">
      <c r="B123" s="236"/>
      <c r="C123" s="237"/>
      <c r="D123" s="233" t="s">
        <v>149</v>
      </c>
      <c r="E123" s="238" t="s">
        <v>42</v>
      </c>
      <c r="F123" s="239" t="s">
        <v>1000</v>
      </c>
      <c r="G123" s="237"/>
      <c r="H123" s="240">
        <v>0.040000000000000001</v>
      </c>
      <c r="I123" s="241"/>
      <c r="J123" s="237"/>
      <c r="K123" s="237"/>
      <c r="L123" s="242"/>
      <c r="M123" s="243"/>
      <c r="N123" s="244"/>
      <c r="O123" s="244"/>
      <c r="P123" s="244"/>
      <c r="Q123" s="244"/>
      <c r="R123" s="244"/>
      <c r="S123" s="244"/>
      <c r="T123" s="245"/>
      <c r="AT123" s="246" t="s">
        <v>149</v>
      </c>
      <c r="AU123" s="246" t="s">
        <v>23</v>
      </c>
      <c r="AV123" s="11" t="s">
        <v>23</v>
      </c>
      <c r="AW123" s="11" t="s">
        <v>40</v>
      </c>
      <c r="AX123" s="11" t="s">
        <v>77</v>
      </c>
      <c r="AY123" s="246" t="s">
        <v>138</v>
      </c>
    </row>
    <row r="124" s="12" customFormat="1">
      <c r="B124" s="247"/>
      <c r="C124" s="248"/>
      <c r="D124" s="233" t="s">
        <v>149</v>
      </c>
      <c r="E124" s="249" t="s">
        <v>42</v>
      </c>
      <c r="F124" s="250" t="s">
        <v>151</v>
      </c>
      <c r="G124" s="248"/>
      <c r="H124" s="251">
        <v>0.040000000000000001</v>
      </c>
      <c r="I124" s="252"/>
      <c r="J124" s="248"/>
      <c r="K124" s="248"/>
      <c r="L124" s="253"/>
      <c r="M124" s="254"/>
      <c r="N124" s="255"/>
      <c r="O124" s="255"/>
      <c r="P124" s="255"/>
      <c r="Q124" s="255"/>
      <c r="R124" s="255"/>
      <c r="S124" s="255"/>
      <c r="T124" s="256"/>
      <c r="AT124" s="257" t="s">
        <v>149</v>
      </c>
      <c r="AU124" s="257" t="s">
        <v>23</v>
      </c>
      <c r="AV124" s="12" t="s">
        <v>145</v>
      </c>
      <c r="AW124" s="12" t="s">
        <v>40</v>
      </c>
      <c r="AX124" s="12" t="s">
        <v>85</v>
      </c>
      <c r="AY124" s="257" t="s">
        <v>138</v>
      </c>
    </row>
    <row r="125" s="10" customFormat="1" ht="29.88" customHeight="1">
      <c r="B125" s="205"/>
      <c r="C125" s="206"/>
      <c r="D125" s="207" t="s">
        <v>76</v>
      </c>
      <c r="E125" s="219" t="s">
        <v>145</v>
      </c>
      <c r="F125" s="219" t="s">
        <v>365</v>
      </c>
      <c r="G125" s="206"/>
      <c r="H125" s="206"/>
      <c r="I125" s="209"/>
      <c r="J125" s="220">
        <f>BK125</f>
        <v>0</v>
      </c>
      <c r="K125" s="206"/>
      <c r="L125" s="211"/>
      <c r="M125" s="212"/>
      <c r="N125" s="213"/>
      <c r="O125" s="213"/>
      <c r="P125" s="214">
        <f>SUM(P126:P133)</f>
        <v>0</v>
      </c>
      <c r="Q125" s="213"/>
      <c r="R125" s="214">
        <f>SUM(R126:R133)</f>
        <v>3.3319968000000002</v>
      </c>
      <c r="S125" s="213"/>
      <c r="T125" s="215">
        <f>SUM(T126:T133)</f>
        <v>0</v>
      </c>
      <c r="AR125" s="216" t="s">
        <v>85</v>
      </c>
      <c r="AT125" s="217" t="s">
        <v>76</v>
      </c>
      <c r="AU125" s="217" t="s">
        <v>85</v>
      </c>
      <c r="AY125" s="216" t="s">
        <v>138</v>
      </c>
      <c r="BK125" s="218">
        <f>SUM(BK126:BK133)</f>
        <v>0</v>
      </c>
    </row>
    <row r="126" s="1" customFormat="1" ht="16.5" customHeight="1">
      <c r="B126" s="46"/>
      <c r="C126" s="221" t="s">
        <v>203</v>
      </c>
      <c r="D126" s="221" t="s">
        <v>140</v>
      </c>
      <c r="E126" s="222" t="s">
        <v>1001</v>
      </c>
      <c r="F126" s="223" t="s">
        <v>1002</v>
      </c>
      <c r="G126" s="224" t="s">
        <v>143</v>
      </c>
      <c r="H126" s="225">
        <v>0.56000000000000005</v>
      </c>
      <c r="I126" s="226"/>
      <c r="J126" s="227">
        <f>ROUND(I126*H126,2)</f>
        <v>0</v>
      </c>
      <c r="K126" s="223" t="s">
        <v>144</v>
      </c>
      <c r="L126" s="72"/>
      <c r="M126" s="228" t="s">
        <v>42</v>
      </c>
      <c r="N126" s="229" t="s">
        <v>48</v>
      </c>
      <c r="O126" s="47"/>
      <c r="P126" s="230">
        <f>O126*H126</f>
        <v>0</v>
      </c>
      <c r="Q126" s="230">
        <v>0.21251999999999999</v>
      </c>
      <c r="R126" s="230">
        <f>Q126*H126</f>
        <v>0.1190112</v>
      </c>
      <c r="S126" s="230">
        <v>0</v>
      </c>
      <c r="T126" s="231">
        <f>S126*H126</f>
        <v>0</v>
      </c>
      <c r="AR126" s="24" t="s">
        <v>145</v>
      </c>
      <c r="AT126" s="24" t="s">
        <v>140</v>
      </c>
      <c r="AU126" s="24" t="s">
        <v>23</v>
      </c>
      <c r="AY126" s="24" t="s">
        <v>138</v>
      </c>
      <c r="BE126" s="232">
        <f>IF(N126="základní",J126,0)</f>
        <v>0</v>
      </c>
      <c r="BF126" s="232">
        <f>IF(N126="snížená",J126,0)</f>
        <v>0</v>
      </c>
      <c r="BG126" s="232">
        <f>IF(N126="zákl. přenesená",J126,0)</f>
        <v>0</v>
      </c>
      <c r="BH126" s="232">
        <f>IF(N126="sníž. přenesená",J126,0)</f>
        <v>0</v>
      </c>
      <c r="BI126" s="232">
        <f>IF(N126="nulová",J126,0)</f>
        <v>0</v>
      </c>
      <c r="BJ126" s="24" t="s">
        <v>85</v>
      </c>
      <c r="BK126" s="232">
        <f>ROUND(I126*H126,2)</f>
        <v>0</v>
      </c>
      <c r="BL126" s="24" t="s">
        <v>145</v>
      </c>
      <c r="BM126" s="24" t="s">
        <v>1003</v>
      </c>
    </row>
    <row r="127" s="1" customFormat="1">
      <c r="B127" s="46"/>
      <c r="C127" s="74"/>
      <c r="D127" s="233" t="s">
        <v>147</v>
      </c>
      <c r="E127" s="74"/>
      <c r="F127" s="234" t="s">
        <v>1004</v>
      </c>
      <c r="G127" s="74"/>
      <c r="H127" s="74"/>
      <c r="I127" s="191"/>
      <c r="J127" s="74"/>
      <c r="K127" s="74"/>
      <c r="L127" s="72"/>
      <c r="M127" s="235"/>
      <c r="N127" s="47"/>
      <c r="O127" s="47"/>
      <c r="P127" s="47"/>
      <c r="Q127" s="47"/>
      <c r="R127" s="47"/>
      <c r="S127" s="47"/>
      <c r="T127" s="95"/>
      <c r="AT127" s="24" t="s">
        <v>147</v>
      </c>
      <c r="AU127" s="24" t="s">
        <v>23</v>
      </c>
    </row>
    <row r="128" s="11" customFormat="1">
      <c r="B128" s="236"/>
      <c r="C128" s="237"/>
      <c r="D128" s="233" t="s">
        <v>149</v>
      </c>
      <c r="E128" s="238" t="s">
        <v>42</v>
      </c>
      <c r="F128" s="239" t="s">
        <v>1005</v>
      </c>
      <c r="G128" s="237"/>
      <c r="H128" s="240">
        <v>0.56000000000000005</v>
      </c>
      <c r="I128" s="241"/>
      <c r="J128" s="237"/>
      <c r="K128" s="237"/>
      <c r="L128" s="242"/>
      <c r="M128" s="243"/>
      <c r="N128" s="244"/>
      <c r="O128" s="244"/>
      <c r="P128" s="244"/>
      <c r="Q128" s="244"/>
      <c r="R128" s="244"/>
      <c r="S128" s="244"/>
      <c r="T128" s="245"/>
      <c r="AT128" s="246" t="s">
        <v>149</v>
      </c>
      <c r="AU128" s="246" t="s">
        <v>23</v>
      </c>
      <c r="AV128" s="11" t="s">
        <v>23</v>
      </c>
      <c r="AW128" s="11" t="s">
        <v>40</v>
      </c>
      <c r="AX128" s="11" t="s">
        <v>77</v>
      </c>
      <c r="AY128" s="246" t="s">
        <v>138</v>
      </c>
    </row>
    <row r="129" s="12" customFormat="1">
      <c r="B129" s="247"/>
      <c r="C129" s="248"/>
      <c r="D129" s="233" t="s">
        <v>149</v>
      </c>
      <c r="E129" s="249" t="s">
        <v>42</v>
      </c>
      <c r="F129" s="250" t="s">
        <v>151</v>
      </c>
      <c r="G129" s="248"/>
      <c r="H129" s="251">
        <v>0.56000000000000005</v>
      </c>
      <c r="I129" s="252"/>
      <c r="J129" s="248"/>
      <c r="K129" s="248"/>
      <c r="L129" s="253"/>
      <c r="M129" s="254"/>
      <c r="N129" s="255"/>
      <c r="O129" s="255"/>
      <c r="P129" s="255"/>
      <c r="Q129" s="255"/>
      <c r="R129" s="255"/>
      <c r="S129" s="255"/>
      <c r="T129" s="256"/>
      <c r="AT129" s="257" t="s">
        <v>149</v>
      </c>
      <c r="AU129" s="257" t="s">
        <v>23</v>
      </c>
      <c r="AV129" s="12" t="s">
        <v>145</v>
      </c>
      <c r="AW129" s="12" t="s">
        <v>40</v>
      </c>
      <c r="AX129" s="12" t="s">
        <v>85</v>
      </c>
      <c r="AY129" s="257" t="s">
        <v>138</v>
      </c>
    </row>
    <row r="130" s="1" customFormat="1" ht="25.5" customHeight="1">
      <c r="B130" s="46"/>
      <c r="C130" s="221" t="s">
        <v>207</v>
      </c>
      <c r="D130" s="221" t="s">
        <v>140</v>
      </c>
      <c r="E130" s="222" t="s">
        <v>1006</v>
      </c>
      <c r="F130" s="223" t="s">
        <v>1007</v>
      </c>
      <c r="G130" s="224" t="s">
        <v>210</v>
      </c>
      <c r="H130" s="225">
        <v>1.3200000000000001</v>
      </c>
      <c r="I130" s="226"/>
      <c r="J130" s="227">
        <f>ROUND(I130*H130,2)</f>
        <v>0</v>
      </c>
      <c r="K130" s="223" t="s">
        <v>144</v>
      </c>
      <c r="L130" s="72"/>
      <c r="M130" s="228" t="s">
        <v>42</v>
      </c>
      <c r="N130" s="229" t="s">
        <v>48</v>
      </c>
      <c r="O130" s="47"/>
      <c r="P130" s="230">
        <f>O130*H130</f>
        <v>0</v>
      </c>
      <c r="Q130" s="230">
        <v>2.4340799999999998</v>
      </c>
      <c r="R130" s="230">
        <f>Q130*H130</f>
        <v>3.2129856000000001</v>
      </c>
      <c r="S130" s="230">
        <v>0</v>
      </c>
      <c r="T130" s="231">
        <f>S130*H130</f>
        <v>0</v>
      </c>
      <c r="AR130" s="24" t="s">
        <v>145</v>
      </c>
      <c r="AT130" s="24" t="s">
        <v>140</v>
      </c>
      <c r="AU130" s="24" t="s">
        <v>23</v>
      </c>
      <c r="AY130" s="24" t="s">
        <v>138</v>
      </c>
      <c r="BE130" s="232">
        <f>IF(N130="základní",J130,0)</f>
        <v>0</v>
      </c>
      <c r="BF130" s="232">
        <f>IF(N130="snížená",J130,0)</f>
        <v>0</v>
      </c>
      <c r="BG130" s="232">
        <f>IF(N130="zákl. přenesená",J130,0)</f>
        <v>0</v>
      </c>
      <c r="BH130" s="232">
        <f>IF(N130="sníž. přenesená",J130,0)</f>
        <v>0</v>
      </c>
      <c r="BI130" s="232">
        <f>IF(N130="nulová",J130,0)</f>
        <v>0</v>
      </c>
      <c r="BJ130" s="24" t="s">
        <v>85</v>
      </c>
      <c r="BK130" s="232">
        <f>ROUND(I130*H130,2)</f>
        <v>0</v>
      </c>
      <c r="BL130" s="24" t="s">
        <v>145</v>
      </c>
      <c r="BM130" s="24" t="s">
        <v>1008</v>
      </c>
    </row>
    <row r="131" s="1" customFormat="1">
      <c r="B131" s="46"/>
      <c r="C131" s="74"/>
      <c r="D131" s="233" t="s">
        <v>147</v>
      </c>
      <c r="E131" s="74"/>
      <c r="F131" s="234" t="s">
        <v>1009</v>
      </c>
      <c r="G131" s="74"/>
      <c r="H131" s="74"/>
      <c r="I131" s="191"/>
      <c r="J131" s="74"/>
      <c r="K131" s="74"/>
      <c r="L131" s="72"/>
      <c r="M131" s="235"/>
      <c r="N131" s="47"/>
      <c r="O131" s="47"/>
      <c r="P131" s="47"/>
      <c r="Q131" s="47"/>
      <c r="R131" s="47"/>
      <c r="S131" s="47"/>
      <c r="T131" s="95"/>
      <c r="AT131" s="24" t="s">
        <v>147</v>
      </c>
      <c r="AU131" s="24" t="s">
        <v>23</v>
      </c>
    </row>
    <row r="132" s="11" customFormat="1">
      <c r="B132" s="236"/>
      <c r="C132" s="237"/>
      <c r="D132" s="233" t="s">
        <v>149</v>
      </c>
      <c r="E132" s="238" t="s">
        <v>42</v>
      </c>
      <c r="F132" s="239" t="s">
        <v>1010</v>
      </c>
      <c r="G132" s="237"/>
      <c r="H132" s="240">
        <v>1.3200000000000001</v>
      </c>
      <c r="I132" s="241"/>
      <c r="J132" s="237"/>
      <c r="K132" s="237"/>
      <c r="L132" s="242"/>
      <c r="M132" s="243"/>
      <c r="N132" s="244"/>
      <c r="O132" s="244"/>
      <c r="P132" s="244"/>
      <c r="Q132" s="244"/>
      <c r="R132" s="244"/>
      <c r="S132" s="244"/>
      <c r="T132" s="245"/>
      <c r="AT132" s="246" t="s">
        <v>149</v>
      </c>
      <c r="AU132" s="246" t="s">
        <v>23</v>
      </c>
      <c r="AV132" s="11" t="s">
        <v>23</v>
      </c>
      <c r="AW132" s="11" t="s">
        <v>40</v>
      </c>
      <c r="AX132" s="11" t="s">
        <v>77</v>
      </c>
      <c r="AY132" s="246" t="s">
        <v>138</v>
      </c>
    </row>
    <row r="133" s="12" customFormat="1">
      <c r="B133" s="247"/>
      <c r="C133" s="248"/>
      <c r="D133" s="233" t="s">
        <v>149</v>
      </c>
      <c r="E133" s="249" t="s">
        <v>42</v>
      </c>
      <c r="F133" s="250" t="s">
        <v>151</v>
      </c>
      <c r="G133" s="248"/>
      <c r="H133" s="251">
        <v>1.3200000000000001</v>
      </c>
      <c r="I133" s="252"/>
      <c r="J133" s="248"/>
      <c r="K133" s="248"/>
      <c r="L133" s="253"/>
      <c r="M133" s="254"/>
      <c r="N133" s="255"/>
      <c r="O133" s="255"/>
      <c r="P133" s="255"/>
      <c r="Q133" s="255"/>
      <c r="R133" s="255"/>
      <c r="S133" s="255"/>
      <c r="T133" s="256"/>
      <c r="AT133" s="257" t="s">
        <v>149</v>
      </c>
      <c r="AU133" s="257" t="s">
        <v>23</v>
      </c>
      <c r="AV133" s="12" t="s">
        <v>145</v>
      </c>
      <c r="AW133" s="12" t="s">
        <v>40</v>
      </c>
      <c r="AX133" s="12" t="s">
        <v>85</v>
      </c>
      <c r="AY133" s="257" t="s">
        <v>138</v>
      </c>
    </row>
    <row r="134" s="10" customFormat="1" ht="29.88" customHeight="1">
      <c r="B134" s="205"/>
      <c r="C134" s="206"/>
      <c r="D134" s="207" t="s">
        <v>76</v>
      </c>
      <c r="E134" s="219" t="s">
        <v>185</v>
      </c>
      <c r="F134" s="219" t="s">
        <v>412</v>
      </c>
      <c r="G134" s="206"/>
      <c r="H134" s="206"/>
      <c r="I134" s="209"/>
      <c r="J134" s="220">
        <f>BK134</f>
        <v>0</v>
      </c>
      <c r="K134" s="206"/>
      <c r="L134" s="211"/>
      <c r="M134" s="212"/>
      <c r="N134" s="213"/>
      <c r="O134" s="213"/>
      <c r="P134" s="214">
        <f>SUM(P135:P137)</f>
        <v>0</v>
      </c>
      <c r="Q134" s="213"/>
      <c r="R134" s="214">
        <f>SUM(R135:R137)</f>
        <v>0.032731999999999997</v>
      </c>
      <c r="S134" s="213"/>
      <c r="T134" s="215">
        <f>SUM(T135:T137)</f>
        <v>0</v>
      </c>
      <c r="AR134" s="216" t="s">
        <v>85</v>
      </c>
      <c r="AT134" s="217" t="s">
        <v>76</v>
      </c>
      <c r="AU134" s="217" t="s">
        <v>85</v>
      </c>
      <c r="AY134" s="216" t="s">
        <v>138</v>
      </c>
      <c r="BK134" s="218">
        <f>SUM(BK135:BK137)</f>
        <v>0</v>
      </c>
    </row>
    <row r="135" s="1" customFormat="1" ht="25.5" customHeight="1">
      <c r="B135" s="46"/>
      <c r="C135" s="221" t="s">
        <v>214</v>
      </c>
      <c r="D135" s="221" t="s">
        <v>140</v>
      </c>
      <c r="E135" s="222" t="s">
        <v>1011</v>
      </c>
      <c r="F135" s="223" t="s">
        <v>1012</v>
      </c>
      <c r="G135" s="224" t="s">
        <v>343</v>
      </c>
      <c r="H135" s="225">
        <v>9.8000000000000007</v>
      </c>
      <c r="I135" s="226"/>
      <c r="J135" s="227">
        <f>ROUND(I135*H135,2)</f>
        <v>0</v>
      </c>
      <c r="K135" s="223" t="s">
        <v>144</v>
      </c>
      <c r="L135" s="72"/>
      <c r="M135" s="228" t="s">
        <v>42</v>
      </c>
      <c r="N135" s="229" t="s">
        <v>48</v>
      </c>
      <c r="O135" s="47"/>
      <c r="P135" s="230">
        <f>O135*H135</f>
        <v>0</v>
      </c>
      <c r="Q135" s="230">
        <v>0.0023400000000000001</v>
      </c>
      <c r="R135" s="230">
        <f>Q135*H135</f>
        <v>0.022932000000000001</v>
      </c>
      <c r="S135" s="230">
        <v>0</v>
      </c>
      <c r="T135" s="231">
        <f>S135*H135</f>
        <v>0</v>
      </c>
      <c r="AR135" s="24" t="s">
        <v>145</v>
      </c>
      <c r="AT135" s="24" t="s">
        <v>140</v>
      </c>
      <c r="AU135" s="24" t="s">
        <v>23</v>
      </c>
      <c r="AY135" s="24" t="s">
        <v>138</v>
      </c>
      <c r="BE135" s="232">
        <f>IF(N135="základní",J135,0)</f>
        <v>0</v>
      </c>
      <c r="BF135" s="232">
        <f>IF(N135="snížená",J135,0)</f>
        <v>0</v>
      </c>
      <c r="BG135" s="232">
        <f>IF(N135="zákl. přenesená",J135,0)</f>
        <v>0</v>
      </c>
      <c r="BH135" s="232">
        <f>IF(N135="sníž. přenesená",J135,0)</f>
        <v>0</v>
      </c>
      <c r="BI135" s="232">
        <f>IF(N135="nulová",J135,0)</f>
        <v>0</v>
      </c>
      <c r="BJ135" s="24" t="s">
        <v>85</v>
      </c>
      <c r="BK135" s="232">
        <f>ROUND(I135*H135,2)</f>
        <v>0</v>
      </c>
      <c r="BL135" s="24" t="s">
        <v>145</v>
      </c>
      <c r="BM135" s="24" t="s">
        <v>1013</v>
      </c>
    </row>
    <row r="136" s="1" customFormat="1">
      <c r="B136" s="46"/>
      <c r="C136" s="74"/>
      <c r="D136" s="233" t="s">
        <v>147</v>
      </c>
      <c r="E136" s="74"/>
      <c r="F136" s="234" t="s">
        <v>1014</v>
      </c>
      <c r="G136" s="74"/>
      <c r="H136" s="74"/>
      <c r="I136" s="191"/>
      <c r="J136" s="74"/>
      <c r="K136" s="74"/>
      <c r="L136" s="72"/>
      <c r="M136" s="235"/>
      <c r="N136" s="47"/>
      <c r="O136" s="47"/>
      <c r="P136" s="47"/>
      <c r="Q136" s="47"/>
      <c r="R136" s="47"/>
      <c r="S136" s="47"/>
      <c r="T136" s="95"/>
      <c r="AT136" s="24" t="s">
        <v>147</v>
      </c>
      <c r="AU136" s="24" t="s">
        <v>23</v>
      </c>
    </row>
    <row r="137" s="1" customFormat="1" ht="16.5" customHeight="1">
      <c r="B137" s="46"/>
      <c r="C137" s="279" t="s">
        <v>10</v>
      </c>
      <c r="D137" s="279" t="s">
        <v>324</v>
      </c>
      <c r="E137" s="280" t="s">
        <v>1015</v>
      </c>
      <c r="F137" s="281" t="s">
        <v>1016</v>
      </c>
      <c r="G137" s="282" t="s">
        <v>457</v>
      </c>
      <c r="H137" s="283">
        <v>1</v>
      </c>
      <c r="I137" s="284"/>
      <c r="J137" s="285">
        <f>ROUND(I137*H137,2)</f>
        <v>0</v>
      </c>
      <c r="K137" s="281" t="s">
        <v>42</v>
      </c>
      <c r="L137" s="286"/>
      <c r="M137" s="287" t="s">
        <v>42</v>
      </c>
      <c r="N137" s="288" t="s">
        <v>48</v>
      </c>
      <c r="O137" s="47"/>
      <c r="P137" s="230">
        <f>O137*H137</f>
        <v>0</v>
      </c>
      <c r="Q137" s="230">
        <v>0.0097999999999999997</v>
      </c>
      <c r="R137" s="230">
        <f>Q137*H137</f>
        <v>0.0097999999999999997</v>
      </c>
      <c r="S137" s="230">
        <v>0</v>
      </c>
      <c r="T137" s="231">
        <f>S137*H137</f>
        <v>0</v>
      </c>
      <c r="AR137" s="24" t="s">
        <v>185</v>
      </c>
      <c r="AT137" s="24" t="s">
        <v>324</v>
      </c>
      <c r="AU137" s="24" t="s">
        <v>23</v>
      </c>
      <c r="AY137" s="24" t="s">
        <v>138</v>
      </c>
      <c r="BE137" s="232">
        <f>IF(N137="základní",J137,0)</f>
        <v>0</v>
      </c>
      <c r="BF137" s="232">
        <f>IF(N137="snížená",J137,0)</f>
        <v>0</v>
      </c>
      <c r="BG137" s="232">
        <f>IF(N137="zákl. přenesená",J137,0)</f>
        <v>0</v>
      </c>
      <c r="BH137" s="232">
        <f>IF(N137="sníž. přenesená",J137,0)</f>
        <v>0</v>
      </c>
      <c r="BI137" s="232">
        <f>IF(N137="nulová",J137,0)</f>
        <v>0</v>
      </c>
      <c r="BJ137" s="24" t="s">
        <v>85</v>
      </c>
      <c r="BK137" s="232">
        <f>ROUND(I137*H137,2)</f>
        <v>0</v>
      </c>
      <c r="BL137" s="24" t="s">
        <v>145</v>
      </c>
      <c r="BM137" s="24" t="s">
        <v>1017</v>
      </c>
    </row>
    <row r="138" s="10" customFormat="1" ht="29.88" customHeight="1">
      <c r="B138" s="205"/>
      <c r="C138" s="206"/>
      <c r="D138" s="207" t="s">
        <v>76</v>
      </c>
      <c r="E138" s="219" t="s">
        <v>189</v>
      </c>
      <c r="F138" s="219" t="s">
        <v>1018</v>
      </c>
      <c r="G138" s="206"/>
      <c r="H138" s="206"/>
      <c r="I138" s="209"/>
      <c r="J138" s="220">
        <f>BK138</f>
        <v>0</v>
      </c>
      <c r="K138" s="206"/>
      <c r="L138" s="211"/>
      <c r="M138" s="212"/>
      <c r="N138" s="213"/>
      <c r="O138" s="213"/>
      <c r="P138" s="214">
        <f>SUM(P139:P143)</f>
        <v>0</v>
      </c>
      <c r="Q138" s="213"/>
      <c r="R138" s="214">
        <f>SUM(R139:R143)</f>
        <v>0</v>
      </c>
      <c r="S138" s="213"/>
      <c r="T138" s="215">
        <f>SUM(T139:T143)</f>
        <v>0.90895000000000004</v>
      </c>
      <c r="AR138" s="216" t="s">
        <v>85</v>
      </c>
      <c r="AT138" s="217" t="s">
        <v>76</v>
      </c>
      <c r="AU138" s="217" t="s">
        <v>85</v>
      </c>
      <c r="AY138" s="216" t="s">
        <v>138</v>
      </c>
      <c r="BK138" s="218">
        <f>SUM(BK139:BK143)</f>
        <v>0</v>
      </c>
    </row>
    <row r="139" s="1" customFormat="1" ht="38.25" customHeight="1">
      <c r="B139" s="46"/>
      <c r="C139" s="221" t="s">
        <v>231</v>
      </c>
      <c r="D139" s="221" t="s">
        <v>140</v>
      </c>
      <c r="E139" s="222" t="s">
        <v>1019</v>
      </c>
      <c r="F139" s="223" t="s">
        <v>1020</v>
      </c>
      <c r="G139" s="224" t="s">
        <v>210</v>
      </c>
      <c r="H139" s="225">
        <v>0.34300000000000003</v>
      </c>
      <c r="I139" s="226"/>
      <c r="J139" s="227">
        <f>ROUND(I139*H139,2)</f>
        <v>0</v>
      </c>
      <c r="K139" s="223" t="s">
        <v>144</v>
      </c>
      <c r="L139" s="72"/>
      <c r="M139" s="228" t="s">
        <v>42</v>
      </c>
      <c r="N139" s="229" t="s">
        <v>48</v>
      </c>
      <c r="O139" s="47"/>
      <c r="P139" s="230">
        <f>O139*H139</f>
        <v>0</v>
      </c>
      <c r="Q139" s="230">
        <v>0</v>
      </c>
      <c r="R139" s="230">
        <f>Q139*H139</f>
        <v>0</v>
      </c>
      <c r="S139" s="230">
        <v>2.6499999999999999</v>
      </c>
      <c r="T139" s="231">
        <f>S139*H139</f>
        <v>0.90895000000000004</v>
      </c>
      <c r="AR139" s="24" t="s">
        <v>145</v>
      </c>
      <c r="AT139" s="24" t="s">
        <v>140</v>
      </c>
      <c r="AU139" s="24" t="s">
        <v>23</v>
      </c>
      <c r="AY139" s="24" t="s">
        <v>138</v>
      </c>
      <c r="BE139" s="232">
        <f>IF(N139="základní",J139,0)</f>
        <v>0</v>
      </c>
      <c r="BF139" s="232">
        <f>IF(N139="snížená",J139,0)</f>
        <v>0</v>
      </c>
      <c r="BG139" s="232">
        <f>IF(N139="zákl. přenesená",J139,0)</f>
        <v>0</v>
      </c>
      <c r="BH139" s="232">
        <f>IF(N139="sníž. přenesená",J139,0)</f>
        <v>0</v>
      </c>
      <c r="BI139" s="232">
        <f>IF(N139="nulová",J139,0)</f>
        <v>0</v>
      </c>
      <c r="BJ139" s="24" t="s">
        <v>85</v>
      </c>
      <c r="BK139" s="232">
        <f>ROUND(I139*H139,2)</f>
        <v>0</v>
      </c>
      <c r="BL139" s="24" t="s">
        <v>145</v>
      </c>
      <c r="BM139" s="24" t="s">
        <v>1021</v>
      </c>
    </row>
    <row r="140" s="1" customFormat="1">
      <c r="B140" s="46"/>
      <c r="C140" s="74"/>
      <c r="D140" s="233" t="s">
        <v>147</v>
      </c>
      <c r="E140" s="74"/>
      <c r="F140" s="234" t="s">
        <v>1022</v>
      </c>
      <c r="G140" s="74"/>
      <c r="H140" s="74"/>
      <c r="I140" s="191"/>
      <c r="J140" s="74"/>
      <c r="K140" s="74"/>
      <c r="L140" s="72"/>
      <c r="M140" s="235"/>
      <c r="N140" s="47"/>
      <c r="O140" s="47"/>
      <c r="P140" s="47"/>
      <c r="Q140" s="47"/>
      <c r="R140" s="47"/>
      <c r="S140" s="47"/>
      <c r="T140" s="95"/>
      <c r="AT140" s="24" t="s">
        <v>147</v>
      </c>
      <c r="AU140" s="24" t="s">
        <v>23</v>
      </c>
    </row>
    <row r="141" s="14" customFormat="1">
      <c r="B141" s="269"/>
      <c r="C141" s="270"/>
      <c r="D141" s="233" t="s">
        <v>149</v>
      </c>
      <c r="E141" s="271" t="s">
        <v>42</v>
      </c>
      <c r="F141" s="272" t="s">
        <v>1023</v>
      </c>
      <c r="G141" s="270"/>
      <c r="H141" s="271" t="s">
        <v>42</v>
      </c>
      <c r="I141" s="273"/>
      <c r="J141" s="270"/>
      <c r="K141" s="270"/>
      <c r="L141" s="274"/>
      <c r="M141" s="275"/>
      <c r="N141" s="276"/>
      <c r="O141" s="276"/>
      <c r="P141" s="276"/>
      <c r="Q141" s="276"/>
      <c r="R141" s="276"/>
      <c r="S141" s="276"/>
      <c r="T141" s="277"/>
      <c r="AT141" s="278" t="s">
        <v>149</v>
      </c>
      <c r="AU141" s="278" t="s">
        <v>23</v>
      </c>
      <c r="AV141" s="14" t="s">
        <v>85</v>
      </c>
      <c r="AW141" s="14" t="s">
        <v>40</v>
      </c>
      <c r="AX141" s="14" t="s">
        <v>77</v>
      </c>
      <c r="AY141" s="278" t="s">
        <v>138</v>
      </c>
    </row>
    <row r="142" s="11" customFormat="1">
      <c r="B142" s="236"/>
      <c r="C142" s="237"/>
      <c r="D142" s="233" t="s">
        <v>149</v>
      </c>
      <c r="E142" s="238" t="s">
        <v>42</v>
      </c>
      <c r="F142" s="239" t="s">
        <v>1024</v>
      </c>
      <c r="G142" s="237"/>
      <c r="H142" s="240">
        <v>0.34300000000000003</v>
      </c>
      <c r="I142" s="241"/>
      <c r="J142" s="237"/>
      <c r="K142" s="237"/>
      <c r="L142" s="242"/>
      <c r="M142" s="243"/>
      <c r="N142" s="244"/>
      <c r="O142" s="244"/>
      <c r="P142" s="244"/>
      <c r="Q142" s="244"/>
      <c r="R142" s="244"/>
      <c r="S142" s="244"/>
      <c r="T142" s="245"/>
      <c r="AT142" s="246" t="s">
        <v>149</v>
      </c>
      <c r="AU142" s="246" t="s">
        <v>23</v>
      </c>
      <c r="AV142" s="11" t="s">
        <v>23</v>
      </c>
      <c r="AW142" s="11" t="s">
        <v>40</v>
      </c>
      <c r="AX142" s="11" t="s">
        <v>77</v>
      </c>
      <c r="AY142" s="246" t="s">
        <v>138</v>
      </c>
    </row>
    <row r="143" s="12" customFormat="1">
      <c r="B143" s="247"/>
      <c r="C143" s="248"/>
      <c r="D143" s="233" t="s">
        <v>149</v>
      </c>
      <c r="E143" s="249" t="s">
        <v>42</v>
      </c>
      <c r="F143" s="250" t="s">
        <v>151</v>
      </c>
      <c r="G143" s="248"/>
      <c r="H143" s="251">
        <v>0.34300000000000003</v>
      </c>
      <c r="I143" s="252"/>
      <c r="J143" s="248"/>
      <c r="K143" s="248"/>
      <c r="L143" s="253"/>
      <c r="M143" s="254"/>
      <c r="N143" s="255"/>
      <c r="O143" s="255"/>
      <c r="P143" s="255"/>
      <c r="Q143" s="255"/>
      <c r="R143" s="255"/>
      <c r="S143" s="255"/>
      <c r="T143" s="256"/>
      <c r="AT143" s="257" t="s">
        <v>149</v>
      </c>
      <c r="AU143" s="257" t="s">
        <v>23</v>
      </c>
      <c r="AV143" s="12" t="s">
        <v>145</v>
      </c>
      <c r="AW143" s="12" t="s">
        <v>40</v>
      </c>
      <c r="AX143" s="12" t="s">
        <v>85</v>
      </c>
      <c r="AY143" s="257" t="s">
        <v>138</v>
      </c>
    </row>
    <row r="144" s="10" customFormat="1" ht="29.88" customHeight="1">
      <c r="B144" s="205"/>
      <c r="C144" s="206"/>
      <c r="D144" s="207" t="s">
        <v>76</v>
      </c>
      <c r="E144" s="219" t="s">
        <v>500</v>
      </c>
      <c r="F144" s="219" t="s">
        <v>501</v>
      </c>
      <c r="G144" s="206"/>
      <c r="H144" s="206"/>
      <c r="I144" s="209"/>
      <c r="J144" s="220">
        <f>BK144</f>
        <v>0</v>
      </c>
      <c r="K144" s="206"/>
      <c r="L144" s="211"/>
      <c r="M144" s="212"/>
      <c r="N144" s="213"/>
      <c r="O144" s="213"/>
      <c r="P144" s="214">
        <f>SUM(P145:P152)</f>
        <v>0</v>
      </c>
      <c r="Q144" s="213"/>
      <c r="R144" s="214">
        <f>SUM(R145:R152)</f>
        <v>0</v>
      </c>
      <c r="S144" s="213"/>
      <c r="T144" s="215">
        <f>SUM(T145:T152)</f>
        <v>0</v>
      </c>
      <c r="AR144" s="216" t="s">
        <v>85</v>
      </c>
      <c r="AT144" s="217" t="s">
        <v>76</v>
      </c>
      <c r="AU144" s="217" t="s">
        <v>85</v>
      </c>
      <c r="AY144" s="216" t="s">
        <v>138</v>
      </c>
      <c r="BK144" s="218">
        <f>SUM(BK145:BK152)</f>
        <v>0</v>
      </c>
    </row>
    <row r="145" s="1" customFormat="1" ht="25.5" customHeight="1">
      <c r="B145" s="46"/>
      <c r="C145" s="221" t="s">
        <v>236</v>
      </c>
      <c r="D145" s="221" t="s">
        <v>140</v>
      </c>
      <c r="E145" s="222" t="s">
        <v>1025</v>
      </c>
      <c r="F145" s="223" t="s">
        <v>1026</v>
      </c>
      <c r="G145" s="224" t="s">
        <v>307</v>
      </c>
      <c r="H145" s="225">
        <v>0.90900000000000003</v>
      </c>
      <c r="I145" s="226"/>
      <c r="J145" s="227">
        <f>ROUND(I145*H145,2)</f>
        <v>0</v>
      </c>
      <c r="K145" s="223" t="s">
        <v>144</v>
      </c>
      <c r="L145" s="72"/>
      <c r="M145" s="228" t="s">
        <v>42</v>
      </c>
      <c r="N145" s="229" t="s">
        <v>48</v>
      </c>
      <c r="O145" s="47"/>
      <c r="P145" s="230">
        <f>O145*H145</f>
        <v>0</v>
      </c>
      <c r="Q145" s="230">
        <v>0</v>
      </c>
      <c r="R145" s="230">
        <f>Q145*H145</f>
        <v>0</v>
      </c>
      <c r="S145" s="230">
        <v>0</v>
      </c>
      <c r="T145" s="231">
        <f>S145*H145</f>
        <v>0</v>
      </c>
      <c r="AR145" s="24" t="s">
        <v>145</v>
      </c>
      <c r="AT145" s="24" t="s">
        <v>140</v>
      </c>
      <c r="AU145" s="24" t="s">
        <v>23</v>
      </c>
      <c r="AY145" s="24" t="s">
        <v>138</v>
      </c>
      <c r="BE145" s="232">
        <f>IF(N145="základní",J145,0)</f>
        <v>0</v>
      </c>
      <c r="BF145" s="232">
        <f>IF(N145="snížená",J145,0)</f>
        <v>0</v>
      </c>
      <c r="BG145" s="232">
        <f>IF(N145="zákl. přenesená",J145,0)</f>
        <v>0</v>
      </c>
      <c r="BH145" s="232">
        <f>IF(N145="sníž. přenesená",J145,0)</f>
        <v>0</v>
      </c>
      <c r="BI145" s="232">
        <f>IF(N145="nulová",J145,0)</f>
        <v>0</v>
      </c>
      <c r="BJ145" s="24" t="s">
        <v>85</v>
      </c>
      <c r="BK145" s="232">
        <f>ROUND(I145*H145,2)</f>
        <v>0</v>
      </c>
      <c r="BL145" s="24" t="s">
        <v>145</v>
      </c>
      <c r="BM145" s="24" t="s">
        <v>1027</v>
      </c>
    </row>
    <row r="146" s="1" customFormat="1">
      <c r="B146" s="46"/>
      <c r="C146" s="74"/>
      <c r="D146" s="233" t="s">
        <v>147</v>
      </c>
      <c r="E146" s="74"/>
      <c r="F146" s="234" t="s">
        <v>1028</v>
      </c>
      <c r="G146" s="74"/>
      <c r="H146" s="74"/>
      <c r="I146" s="191"/>
      <c r="J146" s="74"/>
      <c r="K146" s="74"/>
      <c r="L146" s="72"/>
      <c r="M146" s="235"/>
      <c r="N146" s="47"/>
      <c r="O146" s="47"/>
      <c r="P146" s="47"/>
      <c r="Q146" s="47"/>
      <c r="R146" s="47"/>
      <c r="S146" s="47"/>
      <c r="T146" s="95"/>
      <c r="AT146" s="24" t="s">
        <v>147</v>
      </c>
      <c r="AU146" s="24" t="s">
        <v>23</v>
      </c>
    </row>
    <row r="147" s="1" customFormat="1" ht="38.25" customHeight="1">
      <c r="B147" s="46"/>
      <c r="C147" s="221" t="s">
        <v>241</v>
      </c>
      <c r="D147" s="221" t="s">
        <v>140</v>
      </c>
      <c r="E147" s="222" t="s">
        <v>1029</v>
      </c>
      <c r="F147" s="223" t="s">
        <v>1030</v>
      </c>
      <c r="G147" s="224" t="s">
        <v>307</v>
      </c>
      <c r="H147" s="225">
        <v>8.1809999999999992</v>
      </c>
      <c r="I147" s="226"/>
      <c r="J147" s="227">
        <f>ROUND(I147*H147,2)</f>
        <v>0</v>
      </c>
      <c r="K147" s="223" t="s">
        <v>144</v>
      </c>
      <c r="L147" s="72"/>
      <c r="M147" s="228" t="s">
        <v>42</v>
      </c>
      <c r="N147" s="229" t="s">
        <v>48</v>
      </c>
      <c r="O147" s="47"/>
      <c r="P147" s="230">
        <f>O147*H147</f>
        <v>0</v>
      </c>
      <c r="Q147" s="230">
        <v>0</v>
      </c>
      <c r="R147" s="230">
        <f>Q147*H147</f>
        <v>0</v>
      </c>
      <c r="S147" s="230">
        <v>0</v>
      </c>
      <c r="T147" s="231">
        <f>S147*H147</f>
        <v>0</v>
      </c>
      <c r="AR147" s="24" t="s">
        <v>145</v>
      </c>
      <c r="AT147" s="24" t="s">
        <v>140</v>
      </c>
      <c r="AU147" s="24" t="s">
        <v>23</v>
      </c>
      <c r="AY147" s="24" t="s">
        <v>138</v>
      </c>
      <c r="BE147" s="232">
        <f>IF(N147="základní",J147,0)</f>
        <v>0</v>
      </c>
      <c r="BF147" s="232">
        <f>IF(N147="snížená",J147,0)</f>
        <v>0</v>
      </c>
      <c r="BG147" s="232">
        <f>IF(N147="zákl. přenesená",J147,0)</f>
        <v>0</v>
      </c>
      <c r="BH147" s="232">
        <f>IF(N147="sníž. přenesená",J147,0)</f>
        <v>0</v>
      </c>
      <c r="BI147" s="232">
        <f>IF(N147="nulová",J147,0)</f>
        <v>0</v>
      </c>
      <c r="BJ147" s="24" t="s">
        <v>85</v>
      </c>
      <c r="BK147" s="232">
        <f>ROUND(I147*H147,2)</f>
        <v>0</v>
      </c>
      <c r="BL147" s="24" t="s">
        <v>145</v>
      </c>
      <c r="BM147" s="24" t="s">
        <v>1031</v>
      </c>
    </row>
    <row r="148" s="1" customFormat="1">
      <c r="B148" s="46"/>
      <c r="C148" s="74"/>
      <c r="D148" s="233" t="s">
        <v>147</v>
      </c>
      <c r="E148" s="74"/>
      <c r="F148" s="234" t="s">
        <v>1028</v>
      </c>
      <c r="G148" s="74"/>
      <c r="H148" s="74"/>
      <c r="I148" s="191"/>
      <c r="J148" s="74"/>
      <c r="K148" s="74"/>
      <c r="L148" s="72"/>
      <c r="M148" s="235"/>
      <c r="N148" s="47"/>
      <c r="O148" s="47"/>
      <c r="P148" s="47"/>
      <c r="Q148" s="47"/>
      <c r="R148" s="47"/>
      <c r="S148" s="47"/>
      <c r="T148" s="95"/>
      <c r="AT148" s="24" t="s">
        <v>147</v>
      </c>
      <c r="AU148" s="24" t="s">
        <v>23</v>
      </c>
    </row>
    <row r="149" s="11" customFormat="1">
      <c r="B149" s="236"/>
      <c r="C149" s="237"/>
      <c r="D149" s="233" t="s">
        <v>149</v>
      </c>
      <c r="E149" s="238" t="s">
        <v>42</v>
      </c>
      <c r="F149" s="239" t="s">
        <v>1032</v>
      </c>
      <c r="G149" s="237"/>
      <c r="H149" s="240">
        <v>8.1809999999999992</v>
      </c>
      <c r="I149" s="241"/>
      <c r="J149" s="237"/>
      <c r="K149" s="237"/>
      <c r="L149" s="242"/>
      <c r="M149" s="243"/>
      <c r="N149" s="244"/>
      <c r="O149" s="244"/>
      <c r="P149" s="244"/>
      <c r="Q149" s="244"/>
      <c r="R149" s="244"/>
      <c r="S149" s="244"/>
      <c r="T149" s="245"/>
      <c r="AT149" s="246" t="s">
        <v>149</v>
      </c>
      <c r="AU149" s="246" t="s">
        <v>23</v>
      </c>
      <c r="AV149" s="11" t="s">
        <v>23</v>
      </c>
      <c r="AW149" s="11" t="s">
        <v>40</v>
      </c>
      <c r="AX149" s="11" t="s">
        <v>77</v>
      </c>
      <c r="AY149" s="246" t="s">
        <v>138</v>
      </c>
    </row>
    <row r="150" s="12" customFormat="1">
      <c r="B150" s="247"/>
      <c r="C150" s="248"/>
      <c r="D150" s="233" t="s">
        <v>149</v>
      </c>
      <c r="E150" s="249" t="s">
        <v>42</v>
      </c>
      <c r="F150" s="250" t="s">
        <v>151</v>
      </c>
      <c r="G150" s="248"/>
      <c r="H150" s="251">
        <v>8.1809999999999992</v>
      </c>
      <c r="I150" s="252"/>
      <c r="J150" s="248"/>
      <c r="K150" s="248"/>
      <c r="L150" s="253"/>
      <c r="M150" s="254"/>
      <c r="N150" s="255"/>
      <c r="O150" s="255"/>
      <c r="P150" s="255"/>
      <c r="Q150" s="255"/>
      <c r="R150" s="255"/>
      <c r="S150" s="255"/>
      <c r="T150" s="256"/>
      <c r="AT150" s="257" t="s">
        <v>149</v>
      </c>
      <c r="AU150" s="257" t="s">
        <v>23</v>
      </c>
      <c r="AV150" s="12" t="s">
        <v>145</v>
      </c>
      <c r="AW150" s="12" t="s">
        <v>40</v>
      </c>
      <c r="AX150" s="12" t="s">
        <v>85</v>
      </c>
      <c r="AY150" s="257" t="s">
        <v>138</v>
      </c>
    </row>
    <row r="151" s="1" customFormat="1" ht="38.25" customHeight="1">
      <c r="B151" s="46"/>
      <c r="C151" s="221" t="s">
        <v>246</v>
      </c>
      <c r="D151" s="221" t="s">
        <v>140</v>
      </c>
      <c r="E151" s="222" t="s">
        <v>1033</v>
      </c>
      <c r="F151" s="223" t="s">
        <v>1034</v>
      </c>
      <c r="G151" s="224" t="s">
        <v>307</v>
      </c>
      <c r="H151" s="225">
        <v>0.90900000000000003</v>
      </c>
      <c r="I151" s="226"/>
      <c r="J151" s="227">
        <f>ROUND(I151*H151,2)</f>
        <v>0</v>
      </c>
      <c r="K151" s="223" t="s">
        <v>144</v>
      </c>
      <c r="L151" s="72"/>
      <c r="M151" s="228" t="s">
        <v>42</v>
      </c>
      <c r="N151" s="229" t="s">
        <v>48</v>
      </c>
      <c r="O151" s="47"/>
      <c r="P151" s="230">
        <f>O151*H151</f>
        <v>0</v>
      </c>
      <c r="Q151" s="230">
        <v>0</v>
      </c>
      <c r="R151" s="230">
        <f>Q151*H151</f>
        <v>0</v>
      </c>
      <c r="S151" s="230">
        <v>0</v>
      </c>
      <c r="T151" s="231">
        <f>S151*H151</f>
        <v>0</v>
      </c>
      <c r="AR151" s="24" t="s">
        <v>145</v>
      </c>
      <c r="AT151" s="24" t="s">
        <v>140</v>
      </c>
      <c r="AU151" s="24" t="s">
        <v>23</v>
      </c>
      <c r="AY151" s="24" t="s">
        <v>138</v>
      </c>
      <c r="BE151" s="232">
        <f>IF(N151="základní",J151,0)</f>
        <v>0</v>
      </c>
      <c r="BF151" s="232">
        <f>IF(N151="snížená",J151,0)</f>
        <v>0</v>
      </c>
      <c r="BG151" s="232">
        <f>IF(N151="zákl. přenesená",J151,0)</f>
        <v>0</v>
      </c>
      <c r="BH151" s="232">
        <f>IF(N151="sníž. přenesená",J151,0)</f>
        <v>0</v>
      </c>
      <c r="BI151" s="232">
        <f>IF(N151="nulová",J151,0)</f>
        <v>0</v>
      </c>
      <c r="BJ151" s="24" t="s">
        <v>85</v>
      </c>
      <c r="BK151" s="232">
        <f>ROUND(I151*H151,2)</f>
        <v>0</v>
      </c>
      <c r="BL151" s="24" t="s">
        <v>145</v>
      </c>
      <c r="BM151" s="24" t="s">
        <v>1035</v>
      </c>
    </row>
    <row r="152" s="1" customFormat="1">
      <c r="B152" s="46"/>
      <c r="C152" s="74"/>
      <c r="D152" s="233" t="s">
        <v>147</v>
      </c>
      <c r="E152" s="74"/>
      <c r="F152" s="234" t="s">
        <v>1028</v>
      </c>
      <c r="G152" s="74"/>
      <c r="H152" s="74"/>
      <c r="I152" s="191"/>
      <c r="J152" s="74"/>
      <c r="K152" s="74"/>
      <c r="L152" s="72"/>
      <c r="M152" s="235"/>
      <c r="N152" s="47"/>
      <c r="O152" s="47"/>
      <c r="P152" s="47"/>
      <c r="Q152" s="47"/>
      <c r="R152" s="47"/>
      <c r="S152" s="47"/>
      <c r="T152" s="95"/>
      <c r="AT152" s="24" t="s">
        <v>147</v>
      </c>
      <c r="AU152" s="24" t="s">
        <v>23</v>
      </c>
    </row>
    <row r="153" s="10" customFormat="1" ht="29.88" customHeight="1">
      <c r="B153" s="205"/>
      <c r="C153" s="206"/>
      <c r="D153" s="207" t="s">
        <v>76</v>
      </c>
      <c r="E153" s="219" t="s">
        <v>522</v>
      </c>
      <c r="F153" s="219" t="s">
        <v>523</v>
      </c>
      <c r="G153" s="206"/>
      <c r="H153" s="206"/>
      <c r="I153" s="209"/>
      <c r="J153" s="220">
        <f>BK153</f>
        <v>0</v>
      </c>
      <c r="K153" s="206"/>
      <c r="L153" s="211"/>
      <c r="M153" s="212"/>
      <c r="N153" s="213"/>
      <c r="O153" s="213"/>
      <c r="P153" s="214">
        <f>SUM(P154:P155)</f>
        <v>0</v>
      </c>
      <c r="Q153" s="213"/>
      <c r="R153" s="214">
        <f>SUM(R154:R155)</f>
        <v>0</v>
      </c>
      <c r="S153" s="213"/>
      <c r="T153" s="215">
        <f>SUM(T154:T155)</f>
        <v>0</v>
      </c>
      <c r="AR153" s="216" t="s">
        <v>85</v>
      </c>
      <c r="AT153" s="217" t="s">
        <v>76</v>
      </c>
      <c r="AU153" s="217" t="s">
        <v>85</v>
      </c>
      <c r="AY153" s="216" t="s">
        <v>138</v>
      </c>
      <c r="BK153" s="218">
        <f>SUM(BK154:BK155)</f>
        <v>0</v>
      </c>
    </row>
    <row r="154" s="1" customFormat="1" ht="25.5" customHeight="1">
      <c r="B154" s="46"/>
      <c r="C154" s="221" t="s">
        <v>251</v>
      </c>
      <c r="D154" s="221" t="s">
        <v>140</v>
      </c>
      <c r="E154" s="222" t="s">
        <v>1036</v>
      </c>
      <c r="F154" s="223" t="s">
        <v>1037</v>
      </c>
      <c r="G154" s="224" t="s">
        <v>307</v>
      </c>
      <c r="H154" s="225">
        <v>3.625</v>
      </c>
      <c r="I154" s="226"/>
      <c r="J154" s="227">
        <f>ROUND(I154*H154,2)</f>
        <v>0</v>
      </c>
      <c r="K154" s="223" t="s">
        <v>144</v>
      </c>
      <c r="L154" s="72"/>
      <c r="M154" s="228" t="s">
        <v>42</v>
      </c>
      <c r="N154" s="229" t="s">
        <v>48</v>
      </c>
      <c r="O154" s="47"/>
      <c r="P154" s="230">
        <f>O154*H154</f>
        <v>0</v>
      </c>
      <c r="Q154" s="230">
        <v>0</v>
      </c>
      <c r="R154" s="230">
        <f>Q154*H154</f>
        <v>0</v>
      </c>
      <c r="S154" s="230">
        <v>0</v>
      </c>
      <c r="T154" s="231">
        <f>S154*H154</f>
        <v>0</v>
      </c>
      <c r="AR154" s="24" t="s">
        <v>145</v>
      </c>
      <c r="AT154" s="24" t="s">
        <v>140</v>
      </c>
      <c r="AU154" s="24" t="s">
        <v>23</v>
      </c>
      <c r="AY154" s="24" t="s">
        <v>138</v>
      </c>
      <c r="BE154" s="232">
        <f>IF(N154="základní",J154,0)</f>
        <v>0</v>
      </c>
      <c r="BF154" s="232">
        <f>IF(N154="snížená",J154,0)</f>
        <v>0</v>
      </c>
      <c r="BG154" s="232">
        <f>IF(N154="zákl. přenesená",J154,0)</f>
        <v>0</v>
      </c>
      <c r="BH154" s="232">
        <f>IF(N154="sníž. přenesená",J154,0)</f>
        <v>0</v>
      </c>
      <c r="BI154" s="232">
        <f>IF(N154="nulová",J154,0)</f>
        <v>0</v>
      </c>
      <c r="BJ154" s="24" t="s">
        <v>85</v>
      </c>
      <c r="BK154" s="232">
        <f>ROUND(I154*H154,2)</f>
        <v>0</v>
      </c>
      <c r="BL154" s="24" t="s">
        <v>145</v>
      </c>
      <c r="BM154" s="24" t="s">
        <v>1038</v>
      </c>
    </row>
    <row r="155" s="1" customFormat="1">
      <c r="B155" s="46"/>
      <c r="C155" s="74"/>
      <c r="D155" s="233" t="s">
        <v>147</v>
      </c>
      <c r="E155" s="74"/>
      <c r="F155" s="234" t="s">
        <v>1039</v>
      </c>
      <c r="G155" s="74"/>
      <c r="H155" s="74"/>
      <c r="I155" s="191"/>
      <c r="J155" s="74"/>
      <c r="K155" s="74"/>
      <c r="L155" s="72"/>
      <c r="M155" s="289"/>
      <c r="N155" s="290"/>
      <c r="O155" s="290"/>
      <c r="P155" s="290"/>
      <c r="Q155" s="290"/>
      <c r="R155" s="290"/>
      <c r="S155" s="290"/>
      <c r="T155" s="291"/>
      <c r="AT155" s="24" t="s">
        <v>147</v>
      </c>
      <c r="AU155" s="24" t="s">
        <v>23</v>
      </c>
    </row>
    <row r="156" s="1" customFormat="1" ht="6.96" customHeight="1">
      <c r="B156" s="67"/>
      <c r="C156" s="68"/>
      <c r="D156" s="68"/>
      <c r="E156" s="68"/>
      <c r="F156" s="68"/>
      <c r="G156" s="68"/>
      <c r="H156" s="68"/>
      <c r="I156" s="166"/>
      <c r="J156" s="68"/>
      <c r="K156" s="68"/>
      <c r="L156" s="72"/>
    </row>
  </sheetData>
  <sheetProtection sheet="1" autoFilter="0" formatColumns="0" formatRows="0" objects="1" scenarios="1" spinCount="100000" saltValue="L52h9xQFuZtXPrYB1KRz0XZ3LKhtM94ZkVAQxtxgPOytqWumPQQlOofmdMotbgETmj68SQlhVKMtRo0QHX3DHQ==" hashValue="+pn/4XbZ6M5JMqE4vOkMqyVNdvR9KgUZVsy1oiC2+HDJjT9IIABJarkCyK9KkV60lU0CdXbiP2k450R7iCxpmw==" algorithmName="SHA-512" password="CC35"/>
  <autoFilter ref="C83:K155"/>
  <mergeCells count="10">
    <mergeCell ref="E7:H7"/>
    <mergeCell ref="E9:H9"/>
    <mergeCell ref="E24:H24"/>
    <mergeCell ref="E45:H45"/>
    <mergeCell ref="E47:H47"/>
    <mergeCell ref="J51:J52"/>
    <mergeCell ref="E74:H74"/>
    <mergeCell ref="E76:H76"/>
    <mergeCell ref="G1:H1"/>
    <mergeCell ref="L2:V2"/>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100</v>
      </c>
      <c r="G1" s="139" t="s">
        <v>101</v>
      </c>
      <c r="H1" s="139"/>
      <c r="I1" s="140"/>
      <c r="J1" s="139" t="s">
        <v>102</v>
      </c>
      <c r="K1" s="138" t="s">
        <v>103</v>
      </c>
      <c r="L1" s="139" t="s">
        <v>104</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99</v>
      </c>
    </row>
    <row r="3" ht="6.96" customHeight="1">
      <c r="B3" s="25"/>
      <c r="C3" s="26"/>
      <c r="D3" s="26"/>
      <c r="E3" s="26"/>
      <c r="F3" s="26"/>
      <c r="G3" s="26"/>
      <c r="H3" s="26"/>
      <c r="I3" s="141"/>
      <c r="J3" s="26"/>
      <c r="K3" s="27"/>
      <c r="AT3" s="24" t="s">
        <v>23</v>
      </c>
    </row>
    <row r="4" ht="36.96" customHeight="1">
      <c r="B4" s="28"/>
      <c r="C4" s="29"/>
      <c r="D4" s="30" t="s">
        <v>105</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ETAPA 1.-OPATŘENÍ PRO LIKVIDACI SRÁŽKOVÝCH VOD - HORNÍ OLDŘICHOV</v>
      </c>
      <c r="F7" s="40"/>
      <c r="G7" s="40"/>
      <c r="H7" s="40"/>
      <c r="I7" s="142"/>
      <c r="J7" s="29"/>
      <c r="K7" s="31"/>
    </row>
    <row r="8" s="1" customFormat="1">
      <c r="B8" s="46"/>
      <c r="C8" s="47"/>
      <c r="D8" s="40" t="s">
        <v>106</v>
      </c>
      <c r="E8" s="47"/>
      <c r="F8" s="47"/>
      <c r="G8" s="47"/>
      <c r="H8" s="47"/>
      <c r="I8" s="144"/>
      <c r="J8" s="47"/>
      <c r="K8" s="51"/>
    </row>
    <row r="9" s="1" customFormat="1" ht="36.96" customHeight="1">
      <c r="B9" s="46"/>
      <c r="C9" s="47"/>
      <c r="D9" s="47"/>
      <c r="E9" s="145" t="s">
        <v>1040</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42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ROUND(J77,2)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ROUND(SUM(BE77:BE86), 2)</f>
        <v>0</v>
      </c>
      <c r="G30" s="47"/>
      <c r="H30" s="47"/>
      <c r="I30" s="158">
        <v>0.20999999999999999</v>
      </c>
      <c r="J30" s="157">
        <f>ROUND(ROUND((SUM(BE77:BE86)), 2)*I30, 2)</f>
        <v>0</v>
      </c>
      <c r="K30" s="51"/>
    </row>
    <row r="31" s="1" customFormat="1" ht="14.4" customHeight="1">
      <c r="B31" s="46"/>
      <c r="C31" s="47"/>
      <c r="D31" s="47"/>
      <c r="E31" s="55" t="s">
        <v>49</v>
      </c>
      <c r="F31" s="157">
        <f>ROUND(SUM(BF77:BF86), 2)</f>
        <v>0</v>
      </c>
      <c r="G31" s="47"/>
      <c r="H31" s="47"/>
      <c r="I31" s="158">
        <v>0.14999999999999999</v>
      </c>
      <c r="J31" s="157">
        <f>ROUND(ROUND((SUM(BF77:BF86)), 2)*I31, 2)</f>
        <v>0</v>
      </c>
      <c r="K31" s="51"/>
    </row>
    <row r="32" hidden="1" s="1" customFormat="1" ht="14.4" customHeight="1">
      <c r="B32" s="46"/>
      <c r="C32" s="47"/>
      <c r="D32" s="47"/>
      <c r="E32" s="55" t="s">
        <v>50</v>
      </c>
      <c r="F32" s="157">
        <f>ROUND(SUM(BG77:BG86), 2)</f>
        <v>0</v>
      </c>
      <c r="G32" s="47"/>
      <c r="H32" s="47"/>
      <c r="I32" s="158">
        <v>0.20999999999999999</v>
      </c>
      <c r="J32" s="157">
        <v>0</v>
      </c>
      <c r="K32" s="51"/>
    </row>
    <row r="33" hidden="1" s="1" customFormat="1" ht="14.4" customHeight="1">
      <c r="B33" s="46"/>
      <c r="C33" s="47"/>
      <c r="D33" s="47"/>
      <c r="E33" s="55" t="s">
        <v>51</v>
      </c>
      <c r="F33" s="157">
        <f>ROUND(SUM(BH77:BH86), 2)</f>
        <v>0</v>
      </c>
      <c r="G33" s="47"/>
      <c r="H33" s="47"/>
      <c r="I33" s="158">
        <v>0.14999999999999999</v>
      </c>
      <c r="J33" s="157">
        <v>0</v>
      </c>
      <c r="K33" s="51"/>
    </row>
    <row r="34" hidden="1" s="1" customFormat="1" ht="14.4" customHeight="1">
      <c r="B34" s="46"/>
      <c r="C34" s="47"/>
      <c r="D34" s="47"/>
      <c r="E34" s="55" t="s">
        <v>52</v>
      </c>
      <c r="F34" s="157">
        <f>ROUND(SUM(BI77:BI86),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108</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ETAPA 1.-OPATŘENÍ PRO LIKVIDACI SRÁŽKOVÝCH VOD - HORNÍ OLDŘICHOV</v>
      </c>
      <c r="F45" s="40"/>
      <c r="G45" s="40"/>
      <c r="H45" s="40"/>
      <c r="I45" s="144"/>
      <c r="J45" s="47"/>
      <c r="K45" s="51"/>
    </row>
    <row r="46" s="1" customFormat="1" ht="14.4" customHeight="1">
      <c r="B46" s="46"/>
      <c r="C46" s="40" t="s">
        <v>106</v>
      </c>
      <c r="D46" s="47"/>
      <c r="E46" s="47"/>
      <c r="F46" s="47"/>
      <c r="G46" s="47"/>
      <c r="H46" s="47"/>
      <c r="I46" s="144"/>
      <c r="J46" s="47"/>
      <c r="K46" s="51"/>
    </row>
    <row r="47" s="1" customFormat="1" ht="17.25" customHeight="1">
      <c r="B47" s="46"/>
      <c r="C47" s="47"/>
      <c r="D47" s="47"/>
      <c r="E47" s="145" t="str">
        <f>E9</f>
        <v>05 - VRN</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 xml:space="preserve"> </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Děčín, Mírové nám. 1175/5, 40538</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109</v>
      </c>
      <c r="D54" s="159"/>
      <c r="E54" s="159"/>
      <c r="F54" s="159"/>
      <c r="G54" s="159"/>
      <c r="H54" s="159"/>
      <c r="I54" s="173"/>
      <c r="J54" s="174" t="s">
        <v>110</v>
      </c>
      <c r="K54" s="175"/>
    </row>
    <row r="55" s="1" customFormat="1" ht="10.32" customHeight="1">
      <c r="B55" s="46"/>
      <c r="C55" s="47"/>
      <c r="D55" s="47"/>
      <c r="E55" s="47"/>
      <c r="F55" s="47"/>
      <c r="G55" s="47"/>
      <c r="H55" s="47"/>
      <c r="I55" s="144"/>
      <c r="J55" s="47"/>
      <c r="K55" s="51"/>
    </row>
    <row r="56" s="1" customFormat="1" ht="29.28" customHeight="1">
      <c r="B56" s="46"/>
      <c r="C56" s="176" t="s">
        <v>111</v>
      </c>
      <c r="D56" s="47"/>
      <c r="E56" s="47"/>
      <c r="F56" s="47"/>
      <c r="G56" s="47"/>
      <c r="H56" s="47"/>
      <c r="I56" s="144"/>
      <c r="J56" s="155">
        <f>J77</f>
        <v>0</v>
      </c>
      <c r="K56" s="51"/>
      <c r="AU56" s="24" t="s">
        <v>112</v>
      </c>
    </row>
    <row r="57" s="7" customFormat="1" ht="24.96" customHeight="1">
      <c r="B57" s="177"/>
      <c r="C57" s="178"/>
      <c r="D57" s="179" t="s">
        <v>1041</v>
      </c>
      <c r="E57" s="180"/>
      <c r="F57" s="180"/>
      <c r="G57" s="180"/>
      <c r="H57" s="180"/>
      <c r="I57" s="181"/>
      <c r="J57" s="182">
        <f>J78</f>
        <v>0</v>
      </c>
      <c r="K57" s="183"/>
    </row>
    <row r="58" s="1" customFormat="1" ht="21.84" customHeight="1">
      <c r="B58" s="46"/>
      <c r="C58" s="47"/>
      <c r="D58" s="47"/>
      <c r="E58" s="47"/>
      <c r="F58" s="47"/>
      <c r="G58" s="47"/>
      <c r="H58" s="47"/>
      <c r="I58" s="144"/>
      <c r="J58" s="47"/>
      <c r="K58" s="51"/>
    </row>
    <row r="59" s="1" customFormat="1" ht="6.96" customHeight="1">
      <c r="B59" s="67"/>
      <c r="C59" s="68"/>
      <c r="D59" s="68"/>
      <c r="E59" s="68"/>
      <c r="F59" s="68"/>
      <c r="G59" s="68"/>
      <c r="H59" s="68"/>
      <c r="I59" s="166"/>
      <c r="J59" s="68"/>
      <c r="K59" s="69"/>
    </row>
    <row r="63" s="1" customFormat="1" ht="6.96" customHeight="1">
      <c r="B63" s="70"/>
      <c r="C63" s="71"/>
      <c r="D63" s="71"/>
      <c r="E63" s="71"/>
      <c r="F63" s="71"/>
      <c r="G63" s="71"/>
      <c r="H63" s="71"/>
      <c r="I63" s="169"/>
      <c r="J63" s="71"/>
      <c r="K63" s="71"/>
      <c r="L63" s="72"/>
    </row>
    <row r="64" s="1" customFormat="1" ht="36.96" customHeight="1">
      <c r="B64" s="46"/>
      <c r="C64" s="73" t="s">
        <v>122</v>
      </c>
      <c r="D64" s="74"/>
      <c r="E64" s="74"/>
      <c r="F64" s="74"/>
      <c r="G64" s="74"/>
      <c r="H64" s="74"/>
      <c r="I64" s="191"/>
      <c r="J64" s="74"/>
      <c r="K64" s="74"/>
      <c r="L64" s="72"/>
    </row>
    <row r="65" s="1" customFormat="1" ht="6.96" customHeight="1">
      <c r="B65" s="46"/>
      <c r="C65" s="74"/>
      <c r="D65" s="74"/>
      <c r="E65" s="74"/>
      <c r="F65" s="74"/>
      <c r="G65" s="74"/>
      <c r="H65" s="74"/>
      <c r="I65" s="191"/>
      <c r="J65" s="74"/>
      <c r="K65" s="74"/>
      <c r="L65" s="72"/>
    </row>
    <row r="66" s="1" customFormat="1" ht="14.4" customHeight="1">
      <c r="B66" s="46"/>
      <c r="C66" s="76" t="s">
        <v>18</v>
      </c>
      <c r="D66" s="74"/>
      <c r="E66" s="74"/>
      <c r="F66" s="74"/>
      <c r="G66" s="74"/>
      <c r="H66" s="74"/>
      <c r="I66" s="191"/>
      <c r="J66" s="74"/>
      <c r="K66" s="74"/>
      <c r="L66" s="72"/>
    </row>
    <row r="67" s="1" customFormat="1" ht="16.5" customHeight="1">
      <c r="B67" s="46"/>
      <c r="C67" s="74"/>
      <c r="D67" s="74"/>
      <c r="E67" s="192" t="str">
        <f>E7</f>
        <v>ETAPA 1.-OPATŘENÍ PRO LIKVIDACI SRÁŽKOVÝCH VOD - HORNÍ OLDŘICHOV</v>
      </c>
      <c r="F67" s="76"/>
      <c r="G67" s="76"/>
      <c r="H67" s="76"/>
      <c r="I67" s="191"/>
      <c r="J67" s="74"/>
      <c r="K67" s="74"/>
      <c r="L67" s="72"/>
    </row>
    <row r="68" s="1" customFormat="1" ht="14.4" customHeight="1">
      <c r="B68" s="46"/>
      <c r="C68" s="76" t="s">
        <v>106</v>
      </c>
      <c r="D68" s="74"/>
      <c r="E68" s="74"/>
      <c r="F68" s="74"/>
      <c r="G68" s="74"/>
      <c r="H68" s="74"/>
      <c r="I68" s="191"/>
      <c r="J68" s="74"/>
      <c r="K68" s="74"/>
      <c r="L68" s="72"/>
    </row>
    <row r="69" s="1" customFormat="1" ht="17.25" customHeight="1">
      <c r="B69" s="46"/>
      <c r="C69" s="74"/>
      <c r="D69" s="74"/>
      <c r="E69" s="82" t="str">
        <f>E9</f>
        <v>05 - VRN</v>
      </c>
      <c r="F69" s="74"/>
      <c r="G69" s="74"/>
      <c r="H69" s="74"/>
      <c r="I69" s="191"/>
      <c r="J69" s="74"/>
      <c r="K69" s="74"/>
      <c r="L69" s="72"/>
    </row>
    <row r="70" s="1" customFormat="1" ht="6.96" customHeight="1">
      <c r="B70" s="46"/>
      <c r="C70" s="74"/>
      <c r="D70" s="74"/>
      <c r="E70" s="74"/>
      <c r="F70" s="74"/>
      <c r="G70" s="74"/>
      <c r="H70" s="74"/>
      <c r="I70" s="191"/>
      <c r="J70" s="74"/>
      <c r="K70" s="74"/>
      <c r="L70" s="72"/>
    </row>
    <row r="71" s="1" customFormat="1" ht="18" customHeight="1">
      <c r="B71" s="46"/>
      <c r="C71" s="76" t="s">
        <v>24</v>
      </c>
      <c r="D71" s="74"/>
      <c r="E71" s="74"/>
      <c r="F71" s="193" t="str">
        <f>F12</f>
        <v xml:space="preserve"> </v>
      </c>
      <c r="G71" s="74"/>
      <c r="H71" s="74"/>
      <c r="I71" s="194" t="s">
        <v>26</v>
      </c>
      <c r="J71" s="85" t="str">
        <f>IF(J12="","",J12)</f>
        <v>31. 7. 2018</v>
      </c>
      <c r="K71" s="74"/>
      <c r="L71" s="72"/>
    </row>
    <row r="72" s="1" customFormat="1" ht="6.96" customHeight="1">
      <c r="B72" s="46"/>
      <c r="C72" s="74"/>
      <c r="D72" s="74"/>
      <c r="E72" s="74"/>
      <c r="F72" s="74"/>
      <c r="G72" s="74"/>
      <c r="H72" s="74"/>
      <c r="I72" s="191"/>
      <c r="J72" s="74"/>
      <c r="K72" s="74"/>
      <c r="L72" s="72"/>
    </row>
    <row r="73" s="1" customFormat="1">
      <c r="B73" s="46"/>
      <c r="C73" s="76" t="s">
        <v>28</v>
      </c>
      <c r="D73" s="74"/>
      <c r="E73" s="74"/>
      <c r="F73" s="193" t="str">
        <f>E15</f>
        <v>Město Děčín, Mírové nám. 1175/5, 40538</v>
      </c>
      <c r="G73" s="74"/>
      <c r="H73" s="74"/>
      <c r="I73" s="194" t="s">
        <v>36</v>
      </c>
      <c r="J73" s="193" t="str">
        <f>E21</f>
        <v>Aquecon a.s., Čs.Legií 445/4, 41501 Teplice</v>
      </c>
      <c r="K73" s="74"/>
      <c r="L73" s="72"/>
    </row>
    <row r="74" s="1" customFormat="1" ht="14.4" customHeight="1">
      <c r="B74" s="46"/>
      <c r="C74" s="76" t="s">
        <v>34</v>
      </c>
      <c r="D74" s="74"/>
      <c r="E74" s="74"/>
      <c r="F74" s="193" t="str">
        <f>IF(E18="","",E18)</f>
        <v/>
      </c>
      <c r="G74" s="74"/>
      <c r="H74" s="74"/>
      <c r="I74" s="191"/>
      <c r="J74" s="74"/>
      <c r="K74" s="74"/>
      <c r="L74" s="72"/>
    </row>
    <row r="75" s="1" customFormat="1" ht="10.32" customHeight="1">
      <c r="B75" s="46"/>
      <c r="C75" s="74"/>
      <c r="D75" s="74"/>
      <c r="E75" s="74"/>
      <c r="F75" s="74"/>
      <c r="G75" s="74"/>
      <c r="H75" s="74"/>
      <c r="I75" s="191"/>
      <c r="J75" s="74"/>
      <c r="K75" s="74"/>
      <c r="L75" s="72"/>
    </row>
    <row r="76" s="9" customFormat="1" ht="29.28" customHeight="1">
      <c r="B76" s="195"/>
      <c r="C76" s="196" t="s">
        <v>123</v>
      </c>
      <c r="D76" s="197" t="s">
        <v>62</v>
      </c>
      <c r="E76" s="197" t="s">
        <v>58</v>
      </c>
      <c r="F76" s="197" t="s">
        <v>124</v>
      </c>
      <c r="G76" s="197" t="s">
        <v>125</v>
      </c>
      <c r="H76" s="197" t="s">
        <v>126</v>
      </c>
      <c r="I76" s="198" t="s">
        <v>127</v>
      </c>
      <c r="J76" s="197" t="s">
        <v>110</v>
      </c>
      <c r="K76" s="199" t="s">
        <v>128</v>
      </c>
      <c r="L76" s="200"/>
      <c r="M76" s="102" t="s">
        <v>129</v>
      </c>
      <c r="N76" s="103" t="s">
        <v>47</v>
      </c>
      <c r="O76" s="103" t="s">
        <v>130</v>
      </c>
      <c r="P76" s="103" t="s">
        <v>131</v>
      </c>
      <c r="Q76" s="103" t="s">
        <v>132</v>
      </c>
      <c r="R76" s="103" t="s">
        <v>133</v>
      </c>
      <c r="S76" s="103" t="s">
        <v>134</v>
      </c>
      <c r="T76" s="104" t="s">
        <v>135</v>
      </c>
    </row>
    <row r="77" s="1" customFormat="1" ht="29.28" customHeight="1">
      <c r="B77" s="46"/>
      <c r="C77" s="108" t="s">
        <v>111</v>
      </c>
      <c r="D77" s="74"/>
      <c r="E77" s="74"/>
      <c r="F77" s="74"/>
      <c r="G77" s="74"/>
      <c r="H77" s="74"/>
      <c r="I77" s="191"/>
      <c r="J77" s="201">
        <f>BK77</f>
        <v>0</v>
      </c>
      <c r="K77" s="74"/>
      <c r="L77" s="72"/>
      <c r="M77" s="105"/>
      <c r="N77" s="106"/>
      <c r="O77" s="106"/>
      <c r="P77" s="202">
        <f>P78</f>
        <v>0</v>
      </c>
      <c r="Q77" s="106"/>
      <c r="R77" s="202">
        <f>R78</f>
        <v>0</v>
      </c>
      <c r="S77" s="106"/>
      <c r="T77" s="203">
        <f>T78</f>
        <v>0</v>
      </c>
      <c r="AT77" s="24" t="s">
        <v>76</v>
      </c>
      <c r="AU77" s="24" t="s">
        <v>112</v>
      </c>
      <c r="BK77" s="204">
        <f>BK78</f>
        <v>0</v>
      </c>
    </row>
    <row r="78" s="10" customFormat="1" ht="37.44001" customHeight="1">
      <c r="B78" s="205"/>
      <c r="C78" s="206"/>
      <c r="D78" s="207" t="s">
        <v>76</v>
      </c>
      <c r="E78" s="208" t="s">
        <v>97</v>
      </c>
      <c r="F78" s="208" t="s">
        <v>1042</v>
      </c>
      <c r="G78" s="206"/>
      <c r="H78" s="206"/>
      <c r="I78" s="209"/>
      <c r="J78" s="210">
        <f>BK78</f>
        <v>0</v>
      </c>
      <c r="K78" s="206"/>
      <c r="L78" s="211"/>
      <c r="M78" s="212"/>
      <c r="N78" s="213"/>
      <c r="O78" s="213"/>
      <c r="P78" s="214">
        <f>SUM(P79:P86)</f>
        <v>0</v>
      </c>
      <c r="Q78" s="213"/>
      <c r="R78" s="214">
        <f>SUM(R79:R86)</f>
        <v>0</v>
      </c>
      <c r="S78" s="213"/>
      <c r="T78" s="215">
        <f>SUM(T79:T86)</f>
        <v>0</v>
      </c>
      <c r="AR78" s="216" t="s">
        <v>169</v>
      </c>
      <c r="AT78" s="217" t="s">
        <v>76</v>
      </c>
      <c r="AU78" s="217" t="s">
        <v>77</v>
      </c>
      <c r="AY78" s="216" t="s">
        <v>138</v>
      </c>
      <c r="BK78" s="218">
        <f>SUM(BK79:BK86)</f>
        <v>0</v>
      </c>
    </row>
    <row r="79" s="1" customFormat="1" ht="16.5" customHeight="1">
      <c r="B79" s="46"/>
      <c r="C79" s="221" t="s">
        <v>85</v>
      </c>
      <c r="D79" s="221" t="s">
        <v>140</v>
      </c>
      <c r="E79" s="222" t="s">
        <v>1043</v>
      </c>
      <c r="F79" s="223" t="s">
        <v>1044</v>
      </c>
      <c r="G79" s="224" t="s">
        <v>860</v>
      </c>
      <c r="H79" s="225">
        <v>1</v>
      </c>
      <c r="I79" s="226"/>
      <c r="J79" s="227">
        <f>ROUND(I79*H79,2)</f>
        <v>0</v>
      </c>
      <c r="K79" s="223" t="s">
        <v>42</v>
      </c>
      <c r="L79" s="72"/>
      <c r="M79" s="228" t="s">
        <v>42</v>
      </c>
      <c r="N79" s="229" t="s">
        <v>48</v>
      </c>
      <c r="O79" s="47"/>
      <c r="P79" s="230">
        <f>O79*H79</f>
        <v>0</v>
      </c>
      <c r="Q79" s="230">
        <v>0</v>
      </c>
      <c r="R79" s="230">
        <f>Q79*H79</f>
        <v>0</v>
      </c>
      <c r="S79" s="230">
        <v>0</v>
      </c>
      <c r="T79" s="231">
        <f>S79*H79</f>
        <v>0</v>
      </c>
      <c r="AR79" s="24" t="s">
        <v>1045</v>
      </c>
      <c r="AT79" s="24" t="s">
        <v>140</v>
      </c>
      <c r="AU79" s="24" t="s">
        <v>85</v>
      </c>
      <c r="AY79" s="24" t="s">
        <v>138</v>
      </c>
      <c r="BE79" s="232">
        <f>IF(N79="základní",J79,0)</f>
        <v>0</v>
      </c>
      <c r="BF79" s="232">
        <f>IF(N79="snížená",J79,0)</f>
        <v>0</v>
      </c>
      <c r="BG79" s="232">
        <f>IF(N79="zákl. přenesená",J79,0)</f>
        <v>0</v>
      </c>
      <c r="BH79" s="232">
        <f>IF(N79="sníž. přenesená",J79,0)</f>
        <v>0</v>
      </c>
      <c r="BI79" s="232">
        <f>IF(N79="nulová",J79,0)</f>
        <v>0</v>
      </c>
      <c r="BJ79" s="24" t="s">
        <v>85</v>
      </c>
      <c r="BK79" s="232">
        <f>ROUND(I79*H79,2)</f>
        <v>0</v>
      </c>
      <c r="BL79" s="24" t="s">
        <v>1045</v>
      </c>
      <c r="BM79" s="24" t="s">
        <v>1046</v>
      </c>
    </row>
    <row r="80" s="1" customFormat="1" ht="16.5" customHeight="1">
      <c r="B80" s="46"/>
      <c r="C80" s="221" t="s">
        <v>23</v>
      </c>
      <c r="D80" s="221" t="s">
        <v>140</v>
      </c>
      <c r="E80" s="222" t="s">
        <v>1047</v>
      </c>
      <c r="F80" s="223" t="s">
        <v>1048</v>
      </c>
      <c r="G80" s="224" t="s">
        <v>860</v>
      </c>
      <c r="H80" s="225">
        <v>1</v>
      </c>
      <c r="I80" s="226"/>
      <c r="J80" s="227">
        <f>ROUND(I80*H80,2)</f>
        <v>0</v>
      </c>
      <c r="K80" s="223" t="s">
        <v>42</v>
      </c>
      <c r="L80" s="72"/>
      <c r="M80" s="228" t="s">
        <v>42</v>
      </c>
      <c r="N80" s="229" t="s">
        <v>48</v>
      </c>
      <c r="O80" s="47"/>
      <c r="P80" s="230">
        <f>O80*H80</f>
        <v>0</v>
      </c>
      <c r="Q80" s="230">
        <v>0</v>
      </c>
      <c r="R80" s="230">
        <f>Q80*H80</f>
        <v>0</v>
      </c>
      <c r="S80" s="230">
        <v>0</v>
      </c>
      <c r="T80" s="231">
        <f>S80*H80</f>
        <v>0</v>
      </c>
      <c r="AR80" s="24" t="s">
        <v>1045</v>
      </c>
      <c r="AT80" s="24" t="s">
        <v>140</v>
      </c>
      <c r="AU80" s="24" t="s">
        <v>85</v>
      </c>
      <c r="AY80" s="24" t="s">
        <v>138</v>
      </c>
      <c r="BE80" s="232">
        <f>IF(N80="základní",J80,0)</f>
        <v>0</v>
      </c>
      <c r="BF80" s="232">
        <f>IF(N80="snížená",J80,0)</f>
        <v>0</v>
      </c>
      <c r="BG80" s="232">
        <f>IF(N80="zákl. přenesená",J80,0)</f>
        <v>0</v>
      </c>
      <c r="BH80" s="232">
        <f>IF(N80="sníž. přenesená",J80,0)</f>
        <v>0</v>
      </c>
      <c r="BI80" s="232">
        <f>IF(N80="nulová",J80,0)</f>
        <v>0</v>
      </c>
      <c r="BJ80" s="24" t="s">
        <v>85</v>
      </c>
      <c r="BK80" s="232">
        <f>ROUND(I80*H80,2)</f>
        <v>0</v>
      </c>
      <c r="BL80" s="24" t="s">
        <v>1045</v>
      </c>
      <c r="BM80" s="24" t="s">
        <v>1049</v>
      </c>
    </row>
    <row r="81" s="1" customFormat="1" ht="16.5" customHeight="1">
      <c r="B81" s="46"/>
      <c r="C81" s="221" t="s">
        <v>157</v>
      </c>
      <c r="D81" s="221" t="s">
        <v>140</v>
      </c>
      <c r="E81" s="222" t="s">
        <v>1050</v>
      </c>
      <c r="F81" s="223" t="s">
        <v>1051</v>
      </c>
      <c r="G81" s="224" t="s">
        <v>860</v>
      </c>
      <c r="H81" s="225">
        <v>1</v>
      </c>
      <c r="I81" s="226"/>
      <c r="J81" s="227">
        <f>ROUND(I81*H81,2)</f>
        <v>0</v>
      </c>
      <c r="K81" s="223" t="s">
        <v>42</v>
      </c>
      <c r="L81" s="72"/>
      <c r="M81" s="228" t="s">
        <v>42</v>
      </c>
      <c r="N81" s="229" t="s">
        <v>48</v>
      </c>
      <c r="O81" s="47"/>
      <c r="P81" s="230">
        <f>O81*H81</f>
        <v>0</v>
      </c>
      <c r="Q81" s="230">
        <v>0</v>
      </c>
      <c r="R81" s="230">
        <f>Q81*H81</f>
        <v>0</v>
      </c>
      <c r="S81" s="230">
        <v>0</v>
      </c>
      <c r="T81" s="231">
        <f>S81*H81</f>
        <v>0</v>
      </c>
      <c r="AR81" s="24" t="s">
        <v>1045</v>
      </c>
      <c r="AT81" s="24" t="s">
        <v>140</v>
      </c>
      <c r="AU81" s="24" t="s">
        <v>85</v>
      </c>
      <c r="AY81" s="24" t="s">
        <v>138</v>
      </c>
      <c r="BE81" s="232">
        <f>IF(N81="základní",J81,0)</f>
        <v>0</v>
      </c>
      <c r="BF81" s="232">
        <f>IF(N81="snížená",J81,0)</f>
        <v>0</v>
      </c>
      <c r="BG81" s="232">
        <f>IF(N81="zákl. přenesená",J81,0)</f>
        <v>0</v>
      </c>
      <c r="BH81" s="232">
        <f>IF(N81="sníž. přenesená",J81,0)</f>
        <v>0</v>
      </c>
      <c r="BI81" s="232">
        <f>IF(N81="nulová",J81,0)</f>
        <v>0</v>
      </c>
      <c r="BJ81" s="24" t="s">
        <v>85</v>
      </c>
      <c r="BK81" s="232">
        <f>ROUND(I81*H81,2)</f>
        <v>0</v>
      </c>
      <c r="BL81" s="24" t="s">
        <v>1045</v>
      </c>
      <c r="BM81" s="24" t="s">
        <v>1052</v>
      </c>
    </row>
    <row r="82" s="1" customFormat="1" ht="16.5" customHeight="1">
      <c r="B82" s="46"/>
      <c r="C82" s="221" t="s">
        <v>145</v>
      </c>
      <c r="D82" s="221" t="s">
        <v>140</v>
      </c>
      <c r="E82" s="222" t="s">
        <v>1053</v>
      </c>
      <c r="F82" s="223" t="s">
        <v>1054</v>
      </c>
      <c r="G82" s="224" t="s">
        <v>860</v>
      </c>
      <c r="H82" s="225">
        <v>1</v>
      </c>
      <c r="I82" s="226"/>
      <c r="J82" s="227">
        <f>ROUND(I82*H82,2)</f>
        <v>0</v>
      </c>
      <c r="K82" s="223" t="s">
        <v>42</v>
      </c>
      <c r="L82" s="72"/>
      <c r="M82" s="228" t="s">
        <v>42</v>
      </c>
      <c r="N82" s="229" t="s">
        <v>48</v>
      </c>
      <c r="O82" s="47"/>
      <c r="P82" s="230">
        <f>O82*H82</f>
        <v>0</v>
      </c>
      <c r="Q82" s="230">
        <v>0</v>
      </c>
      <c r="R82" s="230">
        <f>Q82*H82</f>
        <v>0</v>
      </c>
      <c r="S82" s="230">
        <v>0</v>
      </c>
      <c r="T82" s="231">
        <f>S82*H82</f>
        <v>0</v>
      </c>
      <c r="AR82" s="24" t="s">
        <v>1045</v>
      </c>
      <c r="AT82" s="24" t="s">
        <v>140</v>
      </c>
      <c r="AU82" s="24" t="s">
        <v>85</v>
      </c>
      <c r="AY82" s="24" t="s">
        <v>138</v>
      </c>
      <c r="BE82" s="232">
        <f>IF(N82="základní",J82,0)</f>
        <v>0</v>
      </c>
      <c r="BF82" s="232">
        <f>IF(N82="snížená",J82,0)</f>
        <v>0</v>
      </c>
      <c r="BG82" s="232">
        <f>IF(N82="zákl. přenesená",J82,0)</f>
        <v>0</v>
      </c>
      <c r="BH82" s="232">
        <f>IF(N82="sníž. přenesená",J82,0)</f>
        <v>0</v>
      </c>
      <c r="BI82" s="232">
        <f>IF(N82="nulová",J82,0)</f>
        <v>0</v>
      </c>
      <c r="BJ82" s="24" t="s">
        <v>85</v>
      </c>
      <c r="BK82" s="232">
        <f>ROUND(I82*H82,2)</f>
        <v>0</v>
      </c>
      <c r="BL82" s="24" t="s">
        <v>1045</v>
      </c>
      <c r="BM82" s="24" t="s">
        <v>1055</v>
      </c>
    </row>
    <row r="83" s="1" customFormat="1" ht="16.5" customHeight="1">
      <c r="B83" s="46"/>
      <c r="C83" s="221" t="s">
        <v>169</v>
      </c>
      <c r="D83" s="221" t="s">
        <v>140</v>
      </c>
      <c r="E83" s="222" t="s">
        <v>1056</v>
      </c>
      <c r="F83" s="223" t="s">
        <v>1057</v>
      </c>
      <c r="G83" s="224" t="s">
        <v>860</v>
      </c>
      <c r="H83" s="225">
        <v>1</v>
      </c>
      <c r="I83" s="226"/>
      <c r="J83" s="227">
        <f>ROUND(I83*H83,2)</f>
        <v>0</v>
      </c>
      <c r="K83" s="223" t="s">
        <v>42</v>
      </c>
      <c r="L83" s="72"/>
      <c r="M83" s="228" t="s">
        <v>42</v>
      </c>
      <c r="N83" s="229" t="s">
        <v>48</v>
      </c>
      <c r="O83" s="47"/>
      <c r="P83" s="230">
        <f>O83*H83</f>
        <v>0</v>
      </c>
      <c r="Q83" s="230">
        <v>0</v>
      </c>
      <c r="R83" s="230">
        <f>Q83*H83</f>
        <v>0</v>
      </c>
      <c r="S83" s="230">
        <v>0</v>
      </c>
      <c r="T83" s="231">
        <f>S83*H83</f>
        <v>0</v>
      </c>
      <c r="AR83" s="24" t="s">
        <v>1045</v>
      </c>
      <c r="AT83" s="24" t="s">
        <v>140</v>
      </c>
      <c r="AU83" s="24" t="s">
        <v>85</v>
      </c>
      <c r="AY83" s="24" t="s">
        <v>138</v>
      </c>
      <c r="BE83" s="232">
        <f>IF(N83="základní",J83,0)</f>
        <v>0</v>
      </c>
      <c r="BF83" s="232">
        <f>IF(N83="snížená",J83,0)</f>
        <v>0</v>
      </c>
      <c r="BG83" s="232">
        <f>IF(N83="zákl. přenesená",J83,0)</f>
        <v>0</v>
      </c>
      <c r="BH83" s="232">
        <f>IF(N83="sníž. přenesená",J83,0)</f>
        <v>0</v>
      </c>
      <c r="BI83" s="232">
        <f>IF(N83="nulová",J83,0)</f>
        <v>0</v>
      </c>
      <c r="BJ83" s="24" t="s">
        <v>85</v>
      </c>
      <c r="BK83" s="232">
        <f>ROUND(I83*H83,2)</f>
        <v>0</v>
      </c>
      <c r="BL83" s="24" t="s">
        <v>1045</v>
      </c>
      <c r="BM83" s="24" t="s">
        <v>1058</v>
      </c>
    </row>
    <row r="84" s="1" customFormat="1" ht="16.5" customHeight="1">
      <c r="B84" s="46"/>
      <c r="C84" s="221" t="s">
        <v>175</v>
      </c>
      <c r="D84" s="221" t="s">
        <v>140</v>
      </c>
      <c r="E84" s="222" t="s">
        <v>1059</v>
      </c>
      <c r="F84" s="223" t="s">
        <v>1060</v>
      </c>
      <c r="G84" s="224" t="s">
        <v>860</v>
      </c>
      <c r="H84" s="225">
        <v>1</v>
      </c>
      <c r="I84" s="226"/>
      <c r="J84" s="227">
        <f>ROUND(I84*H84,2)</f>
        <v>0</v>
      </c>
      <c r="K84" s="223" t="s">
        <v>42</v>
      </c>
      <c r="L84" s="72"/>
      <c r="M84" s="228" t="s">
        <v>42</v>
      </c>
      <c r="N84" s="229" t="s">
        <v>48</v>
      </c>
      <c r="O84" s="47"/>
      <c r="P84" s="230">
        <f>O84*H84</f>
        <v>0</v>
      </c>
      <c r="Q84" s="230">
        <v>0</v>
      </c>
      <c r="R84" s="230">
        <f>Q84*H84</f>
        <v>0</v>
      </c>
      <c r="S84" s="230">
        <v>0</v>
      </c>
      <c r="T84" s="231">
        <f>S84*H84</f>
        <v>0</v>
      </c>
      <c r="AR84" s="24" t="s">
        <v>1045</v>
      </c>
      <c r="AT84" s="24" t="s">
        <v>140</v>
      </c>
      <c r="AU84" s="24" t="s">
        <v>85</v>
      </c>
      <c r="AY84" s="24" t="s">
        <v>138</v>
      </c>
      <c r="BE84" s="232">
        <f>IF(N84="základní",J84,0)</f>
        <v>0</v>
      </c>
      <c r="BF84" s="232">
        <f>IF(N84="snížená",J84,0)</f>
        <v>0</v>
      </c>
      <c r="BG84" s="232">
        <f>IF(N84="zákl. přenesená",J84,0)</f>
        <v>0</v>
      </c>
      <c r="BH84" s="232">
        <f>IF(N84="sníž. přenesená",J84,0)</f>
        <v>0</v>
      </c>
      <c r="BI84" s="232">
        <f>IF(N84="nulová",J84,0)</f>
        <v>0</v>
      </c>
      <c r="BJ84" s="24" t="s">
        <v>85</v>
      </c>
      <c r="BK84" s="232">
        <f>ROUND(I84*H84,2)</f>
        <v>0</v>
      </c>
      <c r="BL84" s="24" t="s">
        <v>1045</v>
      </c>
      <c r="BM84" s="24" t="s">
        <v>1061</v>
      </c>
    </row>
    <row r="85" s="1" customFormat="1" ht="16.5" customHeight="1">
      <c r="B85" s="46"/>
      <c r="C85" s="221" t="s">
        <v>179</v>
      </c>
      <c r="D85" s="221" t="s">
        <v>140</v>
      </c>
      <c r="E85" s="222" t="s">
        <v>1062</v>
      </c>
      <c r="F85" s="223" t="s">
        <v>1063</v>
      </c>
      <c r="G85" s="224" t="s">
        <v>860</v>
      </c>
      <c r="H85" s="225">
        <v>1</v>
      </c>
      <c r="I85" s="226"/>
      <c r="J85" s="227">
        <f>ROUND(I85*H85,2)</f>
        <v>0</v>
      </c>
      <c r="K85" s="223" t="s">
        <v>42</v>
      </c>
      <c r="L85" s="72"/>
      <c r="M85" s="228" t="s">
        <v>42</v>
      </c>
      <c r="N85" s="229" t="s">
        <v>48</v>
      </c>
      <c r="O85" s="47"/>
      <c r="P85" s="230">
        <f>O85*H85</f>
        <v>0</v>
      </c>
      <c r="Q85" s="230">
        <v>0</v>
      </c>
      <c r="R85" s="230">
        <f>Q85*H85</f>
        <v>0</v>
      </c>
      <c r="S85" s="230">
        <v>0</v>
      </c>
      <c r="T85" s="231">
        <f>S85*H85</f>
        <v>0</v>
      </c>
      <c r="AR85" s="24" t="s">
        <v>1045</v>
      </c>
      <c r="AT85" s="24" t="s">
        <v>140</v>
      </c>
      <c r="AU85" s="24" t="s">
        <v>85</v>
      </c>
      <c r="AY85" s="24" t="s">
        <v>138</v>
      </c>
      <c r="BE85" s="232">
        <f>IF(N85="základní",J85,0)</f>
        <v>0</v>
      </c>
      <c r="BF85" s="232">
        <f>IF(N85="snížená",J85,0)</f>
        <v>0</v>
      </c>
      <c r="BG85" s="232">
        <f>IF(N85="zákl. přenesená",J85,0)</f>
        <v>0</v>
      </c>
      <c r="BH85" s="232">
        <f>IF(N85="sníž. přenesená",J85,0)</f>
        <v>0</v>
      </c>
      <c r="BI85" s="232">
        <f>IF(N85="nulová",J85,0)</f>
        <v>0</v>
      </c>
      <c r="BJ85" s="24" t="s">
        <v>85</v>
      </c>
      <c r="BK85" s="232">
        <f>ROUND(I85*H85,2)</f>
        <v>0</v>
      </c>
      <c r="BL85" s="24" t="s">
        <v>1045</v>
      </c>
      <c r="BM85" s="24" t="s">
        <v>1064</v>
      </c>
    </row>
    <row r="86" s="1" customFormat="1" ht="16.5" customHeight="1">
      <c r="B86" s="46"/>
      <c r="C86" s="221" t="s">
        <v>185</v>
      </c>
      <c r="D86" s="221" t="s">
        <v>140</v>
      </c>
      <c r="E86" s="222" t="s">
        <v>1065</v>
      </c>
      <c r="F86" s="223" t="s">
        <v>1066</v>
      </c>
      <c r="G86" s="224" t="s">
        <v>860</v>
      </c>
      <c r="H86" s="225">
        <v>1</v>
      </c>
      <c r="I86" s="226"/>
      <c r="J86" s="227">
        <f>ROUND(I86*H86,2)</f>
        <v>0</v>
      </c>
      <c r="K86" s="223" t="s">
        <v>42</v>
      </c>
      <c r="L86" s="72"/>
      <c r="M86" s="228" t="s">
        <v>42</v>
      </c>
      <c r="N86" s="292" t="s">
        <v>48</v>
      </c>
      <c r="O86" s="290"/>
      <c r="P86" s="293">
        <f>O86*H86</f>
        <v>0</v>
      </c>
      <c r="Q86" s="293">
        <v>0</v>
      </c>
      <c r="R86" s="293">
        <f>Q86*H86</f>
        <v>0</v>
      </c>
      <c r="S86" s="293">
        <v>0</v>
      </c>
      <c r="T86" s="294">
        <f>S86*H86</f>
        <v>0</v>
      </c>
      <c r="AR86" s="24" t="s">
        <v>1045</v>
      </c>
      <c r="AT86" s="24" t="s">
        <v>140</v>
      </c>
      <c r="AU86" s="24" t="s">
        <v>85</v>
      </c>
      <c r="AY86" s="24" t="s">
        <v>138</v>
      </c>
      <c r="BE86" s="232">
        <f>IF(N86="základní",J86,0)</f>
        <v>0</v>
      </c>
      <c r="BF86" s="232">
        <f>IF(N86="snížená",J86,0)</f>
        <v>0</v>
      </c>
      <c r="BG86" s="232">
        <f>IF(N86="zákl. přenesená",J86,0)</f>
        <v>0</v>
      </c>
      <c r="BH86" s="232">
        <f>IF(N86="sníž. přenesená",J86,0)</f>
        <v>0</v>
      </c>
      <c r="BI86" s="232">
        <f>IF(N86="nulová",J86,0)</f>
        <v>0</v>
      </c>
      <c r="BJ86" s="24" t="s">
        <v>85</v>
      </c>
      <c r="BK86" s="232">
        <f>ROUND(I86*H86,2)</f>
        <v>0</v>
      </c>
      <c r="BL86" s="24" t="s">
        <v>1045</v>
      </c>
      <c r="BM86" s="24" t="s">
        <v>1067</v>
      </c>
    </row>
    <row r="87" s="1" customFormat="1" ht="6.96" customHeight="1">
      <c r="B87" s="67"/>
      <c r="C87" s="68"/>
      <c r="D87" s="68"/>
      <c r="E87" s="68"/>
      <c r="F87" s="68"/>
      <c r="G87" s="68"/>
      <c r="H87" s="68"/>
      <c r="I87" s="166"/>
      <c r="J87" s="68"/>
      <c r="K87" s="68"/>
      <c r="L87" s="72"/>
    </row>
  </sheetData>
  <sheetProtection sheet="1" autoFilter="0" formatColumns="0" formatRows="0" objects="1" scenarios="1" spinCount="100000" saltValue="+bS7SC2VwWT3knbzgXGzI01tSo/vCRY9GG7sgJvkWE4wlYlChr04Izs7O7yQBSCkB1cvM1Pox0fJjK1VroaLZg==" hashValue="bDHP+/tC5spjQynP+PibNaYOVGtG4YhtbSZwdFFLWt5oXkSWMo+VtFnixqdl1AoQyoPByRCxycaaJcVh9wjU8w==" algorithmName="SHA-512" password="CC35"/>
  <autoFilter ref="C76:K86"/>
  <mergeCells count="10">
    <mergeCell ref="E7:H7"/>
    <mergeCell ref="E9:H9"/>
    <mergeCell ref="E24:H24"/>
    <mergeCell ref="E45:H45"/>
    <mergeCell ref="E47:H47"/>
    <mergeCell ref="J51:J52"/>
    <mergeCell ref="E67:H67"/>
    <mergeCell ref="E69:H69"/>
    <mergeCell ref="G1:H1"/>
    <mergeCell ref="L2:V2"/>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5" customWidth="1"/>
    <col min="2" max="2" width="1.664063" style="295" customWidth="1"/>
    <col min="3" max="4" width="5" style="295" customWidth="1"/>
    <col min="5" max="5" width="11.67" style="295" customWidth="1"/>
    <col min="6" max="6" width="9.17" style="295" customWidth="1"/>
    <col min="7" max="7" width="5" style="295" customWidth="1"/>
    <col min="8" max="8" width="77.83" style="295" customWidth="1"/>
    <col min="9" max="10" width="20" style="295" customWidth="1"/>
    <col min="11" max="11" width="1.664063" style="295" customWidth="1"/>
  </cols>
  <sheetData>
    <row r="1" ht="37.5" customHeight="1"/>
    <row r="2" ht="7.5" customHeight="1">
      <c r="B2" s="296"/>
      <c r="C2" s="297"/>
      <c r="D2" s="297"/>
      <c r="E2" s="297"/>
      <c r="F2" s="297"/>
      <c r="G2" s="297"/>
      <c r="H2" s="297"/>
      <c r="I2" s="297"/>
      <c r="J2" s="297"/>
      <c r="K2" s="298"/>
    </row>
    <row r="3" s="15" customFormat="1" ht="45" customHeight="1">
      <c r="B3" s="299"/>
      <c r="C3" s="300" t="s">
        <v>1068</v>
      </c>
      <c r="D3" s="300"/>
      <c r="E3" s="300"/>
      <c r="F3" s="300"/>
      <c r="G3" s="300"/>
      <c r="H3" s="300"/>
      <c r="I3" s="300"/>
      <c r="J3" s="300"/>
      <c r="K3" s="301"/>
    </row>
    <row r="4" ht="25.5" customHeight="1">
      <c r="B4" s="302"/>
      <c r="C4" s="303" t="s">
        <v>1069</v>
      </c>
      <c r="D4" s="303"/>
      <c r="E4" s="303"/>
      <c r="F4" s="303"/>
      <c r="G4" s="303"/>
      <c r="H4" s="303"/>
      <c r="I4" s="303"/>
      <c r="J4" s="303"/>
      <c r="K4" s="304"/>
    </row>
    <row r="5" ht="5.25" customHeight="1">
      <c r="B5" s="302"/>
      <c r="C5" s="305"/>
      <c r="D5" s="305"/>
      <c r="E5" s="305"/>
      <c r="F5" s="305"/>
      <c r="G5" s="305"/>
      <c r="H5" s="305"/>
      <c r="I5" s="305"/>
      <c r="J5" s="305"/>
      <c r="K5" s="304"/>
    </row>
    <row r="6" ht="15" customHeight="1">
      <c r="B6" s="302"/>
      <c r="C6" s="306" t="s">
        <v>1070</v>
      </c>
      <c r="D6" s="306"/>
      <c r="E6" s="306"/>
      <c r="F6" s="306"/>
      <c r="G6" s="306"/>
      <c r="H6" s="306"/>
      <c r="I6" s="306"/>
      <c r="J6" s="306"/>
      <c r="K6" s="304"/>
    </row>
    <row r="7" ht="15" customHeight="1">
      <c r="B7" s="307"/>
      <c r="C7" s="306" t="s">
        <v>1071</v>
      </c>
      <c r="D7" s="306"/>
      <c r="E7" s="306"/>
      <c r="F7" s="306"/>
      <c r="G7" s="306"/>
      <c r="H7" s="306"/>
      <c r="I7" s="306"/>
      <c r="J7" s="306"/>
      <c r="K7" s="304"/>
    </row>
    <row r="8" ht="12.75" customHeight="1">
      <c r="B8" s="307"/>
      <c r="C8" s="306"/>
      <c r="D8" s="306"/>
      <c r="E8" s="306"/>
      <c r="F8" s="306"/>
      <c r="G8" s="306"/>
      <c r="H8" s="306"/>
      <c r="I8" s="306"/>
      <c r="J8" s="306"/>
      <c r="K8" s="304"/>
    </row>
    <row r="9" ht="15" customHeight="1">
      <c r="B9" s="307"/>
      <c r="C9" s="306" t="s">
        <v>1072</v>
      </c>
      <c r="D9" s="306"/>
      <c r="E9" s="306"/>
      <c r="F9" s="306"/>
      <c r="G9" s="306"/>
      <c r="H9" s="306"/>
      <c r="I9" s="306"/>
      <c r="J9" s="306"/>
      <c r="K9" s="304"/>
    </row>
    <row r="10" ht="15" customHeight="1">
      <c r="B10" s="307"/>
      <c r="C10" s="306"/>
      <c r="D10" s="306" t="s">
        <v>1073</v>
      </c>
      <c r="E10" s="306"/>
      <c r="F10" s="306"/>
      <c r="G10" s="306"/>
      <c r="H10" s="306"/>
      <c r="I10" s="306"/>
      <c r="J10" s="306"/>
      <c r="K10" s="304"/>
    </row>
    <row r="11" ht="15" customHeight="1">
      <c r="B11" s="307"/>
      <c r="C11" s="308"/>
      <c r="D11" s="306" t="s">
        <v>1074</v>
      </c>
      <c r="E11" s="306"/>
      <c r="F11" s="306"/>
      <c r="G11" s="306"/>
      <c r="H11" s="306"/>
      <c r="I11" s="306"/>
      <c r="J11" s="306"/>
      <c r="K11" s="304"/>
    </row>
    <row r="12" ht="12.75" customHeight="1">
      <c r="B12" s="307"/>
      <c r="C12" s="308"/>
      <c r="D12" s="308"/>
      <c r="E12" s="308"/>
      <c r="F12" s="308"/>
      <c r="G12" s="308"/>
      <c r="H12" s="308"/>
      <c r="I12" s="308"/>
      <c r="J12" s="308"/>
      <c r="K12" s="304"/>
    </row>
    <row r="13" ht="15" customHeight="1">
      <c r="B13" s="307"/>
      <c r="C13" s="308"/>
      <c r="D13" s="306" t="s">
        <v>1075</v>
      </c>
      <c r="E13" s="306"/>
      <c r="F13" s="306"/>
      <c r="G13" s="306"/>
      <c r="H13" s="306"/>
      <c r="I13" s="306"/>
      <c r="J13" s="306"/>
      <c r="K13" s="304"/>
    </row>
    <row r="14" ht="15" customHeight="1">
      <c r="B14" s="307"/>
      <c r="C14" s="308"/>
      <c r="D14" s="306" t="s">
        <v>1076</v>
      </c>
      <c r="E14" s="306"/>
      <c r="F14" s="306"/>
      <c r="G14" s="306"/>
      <c r="H14" s="306"/>
      <c r="I14" s="306"/>
      <c r="J14" s="306"/>
      <c r="K14" s="304"/>
    </row>
    <row r="15" ht="15" customHeight="1">
      <c r="B15" s="307"/>
      <c r="C15" s="308"/>
      <c r="D15" s="306" t="s">
        <v>1077</v>
      </c>
      <c r="E15" s="306"/>
      <c r="F15" s="306"/>
      <c r="G15" s="306"/>
      <c r="H15" s="306"/>
      <c r="I15" s="306"/>
      <c r="J15" s="306"/>
      <c r="K15" s="304"/>
    </row>
    <row r="16" ht="15" customHeight="1">
      <c r="B16" s="307"/>
      <c r="C16" s="308"/>
      <c r="D16" s="308"/>
      <c r="E16" s="309" t="s">
        <v>1078</v>
      </c>
      <c r="F16" s="306" t="s">
        <v>1079</v>
      </c>
      <c r="G16" s="306"/>
      <c r="H16" s="306"/>
      <c r="I16" s="306"/>
      <c r="J16" s="306"/>
      <c r="K16" s="304"/>
    </row>
    <row r="17" ht="15" customHeight="1">
      <c r="B17" s="307"/>
      <c r="C17" s="308"/>
      <c r="D17" s="308"/>
      <c r="E17" s="309" t="s">
        <v>84</v>
      </c>
      <c r="F17" s="306" t="s">
        <v>1080</v>
      </c>
      <c r="G17" s="306"/>
      <c r="H17" s="306"/>
      <c r="I17" s="306"/>
      <c r="J17" s="306"/>
      <c r="K17" s="304"/>
    </row>
    <row r="18" ht="15" customHeight="1">
      <c r="B18" s="307"/>
      <c r="C18" s="308"/>
      <c r="D18" s="308"/>
      <c r="E18" s="309" t="s">
        <v>1081</v>
      </c>
      <c r="F18" s="306" t="s">
        <v>1082</v>
      </c>
      <c r="G18" s="306"/>
      <c r="H18" s="306"/>
      <c r="I18" s="306"/>
      <c r="J18" s="306"/>
      <c r="K18" s="304"/>
    </row>
    <row r="19" ht="15" customHeight="1">
      <c r="B19" s="307"/>
      <c r="C19" s="308"/>
      <c r="D19" s="308"/>
      <c r="E19" s="309" t="s">
        <v>98</v>
      </c>
      <c r="F19" s="306" t="s">
        <v>1083</v>
      </c>
      <c r="G19" s="306"/>
      <c r="H19" s="306"/>
      <c r="I19" s="306"/>
      <c r="J19" s="306"/>
      <c r="K19" s="304"/>
    </row>
    <row r="20" ht="15" customHeight="1">
      <c r="B20" s="307"/>
      <c r="C20" s="308"/>
      <c r="D20" s="308"/>
      <c r="E20" s="309" t="s">
        <v>1084</v>
      </c>
      <c r="F20" s="306" t="s">
        <v>1085</v>
      </c>
      <c r="G20" s="306"/>
      <c r="H20" s="306"/>
      <c r="I20" s="306"/>
      <c r="J20" s="306"/>
      <c r="K20" s="304"/>
    </row>
    <row r="21" ht="15" customHeight="1">
      <c r="B21" s="307"/>
      <c r="C21" s="308"/>
      <c r="D21" s="308"/>
      <c r="E21" s="309" t="s">
        <v>1086</v>
      </c>
      <c r="F21" s="306" t="s">
        <v>1087</v>
      </c>
      <c r="G21" s="306"/>
      <c r="H21" s="306"/>
      <c r="I21" s="306"/>
      <c r="J21" s="306"/>
      <c r="K21" s="304"/>
    </row>
    <row r="22" ht="12.75" customHeight="1">
      <c r="B22" s="307"/>
      <c r="C22" s="308"/>
      <c r="D22" s="308"/>
      <c r="E22" s="308"/>
      <c r="F22" s="308"/>
      <c r="G22" s="308"/>
      <c r="H22" s="308"/>
      <c r="I22" s="308"/>
      <c r="J22" s="308"/>
      <c r="K22" s="304"/>
    </row>
    <row r="23" ht="15" customHeight="1">
      <c r="B23" s="307"/>
      <c r="C23" s="306" t="s">
        <v>1088</v>
      </c>
      <c r="D23" s="306"/>
      <c r="E23" s="306"/>
      <c r="F23" s="306"/>
      <c r="G23" s="306"/>
      <c r="H23" s="306"/>
      <c r="I23" s="306"/>
      <c r="J23" s="306"/>
      <c r="K23" s="304"/>
    </row>
    <row r="24" ht="15" customHeight="1">
      <c r="B24" s="307"/>
      <c r="C24" s="306" t="s">
        <v>1089</v>
      </c>
      <c r="D24" s="306"/>
      <c r="E24" s="306"/>
      <c r="F24" s="306"/>
      <c r="G24" s="306"/>
      <c r="H24" s="306"/>
      <c r="I24" s="306"/>
      <c r="J24" s="306"/>
      <c r="K24" s="304"/>
    </row>
    <row r="25" ht="15" customHeight="1">
      <c r="B25" s="307"/>
      <c r="C25" s="306"/>
      <c r="D25" s="306" t="s">
        <v>1090</v>
      </c>
      <c r="E25" s="306"/>
      <c r="F25" s="306"/>
      <c r="G25" s="306"/>
      <c r="H25" s="306"/>
      <c r="I25" s="306"/>
      <c r="J25" s="306"/>
      <c r="K25" s="304"/>
    </row>
    <row r="26" ht="15" customHeight="1">
      <c r="B26" s="307"/>
      <c r="C26" s="308"/>
      <c r="D26" s="306" t="s">
        <v>1091</v>
      </c>
      <c r="E26" s="306"/>
      <c r="F26" s="306"/>
      <c r="G26" s="306"/>
      <c r="H26" s="306"/>
      <c r="I26" s="306"/>
      <c r="J26" s="306"/>
      <c r="K26" s="304"/>
    </row>
    <row r="27" ht="12.75" customHeight="1">
      <c r="B27" s="307"/>
      <c r="C27" s="308"/>
      <c r="D27" s="308"/>
      <c r="E27" s="308"/>
      <c r="F27" s="308"/>
      <c r="G27" s="308"/>
      <c r="H27" s="308"/>
      <c r="I27" s="308"/>
      <c r="J27" s="308"/>
      <c r="K27" s="304"/>
    </row>
    <row r="28" ht="15" customHeight="1">
      <c r="B28" s="307"/>
      <c r="C28" s="308"/>
      <c r="D28" s="306" t="s">
        <v>1092</v>
      </c>
      <c r="E28" s="306"/>
      <c r="F28" s="306"/>
      <c r="G28" s="306"/>
      <c r="H28" s="306"/>
      <c r="I28" s="306"/>
      <c r="J28" s="306"/>
      <c r="K28" s="304"/>
    </row>
    <row r="29" ht="15" customHeight="1">
      <c r="B29" s="307"/>
      <c r="C29" s="308"/>
      <c r="D29" s="306" t="s">
        <v>1093</v>
      </c>
      <c r="E29" s="306"/>
      <c r="F29" s="306"/>
      <c r="G29" s="306"/>
      <c r="H29" s="306"/>
      <c r="I29" s="306"/>
      <c r="J29" s="306"/>
      <c r="K29" s="304"/>
    </row>
    <row r="30" ht="12.75" customHeight="1">
      <c r="B30" s="307"/>
      <c r="C30" s="308"/>
      <c r="D30" s="308"/>
      <c r="E30" s="308"/>
      <c r="F30" s="308"/>
      <c r="G30" s="308"/>
      <c r="H30" s="308"/>
      <c r="I30" s="308"/>
      <c r="J30" s="308"/>
      <c r="K30" s="304"/>
    </row>
    <row r="31" ht="15" customHeight="1">
      <c r="B31" s="307"/>
      <c r="C31" s="308"/>
      <c r="D31" s="306" t="s">
        <v>1094</v>
      </c>
      <c r="E31" s="306"/>
      <c r="F31" s="306"/>
      <c r="G31" s="306"/>
      <c r="H31" s="306"/>
      <c r="I31" s="306"/>
      <c r="J31" s="306"/>
      <c r="K31" s="304"/>
    </row>
    <row r="32" ht="15" customHeight="1">
      <c r="B32" s="307"/>
      <c r="C32" s="308"/>
      <c r="D32" s="306" t="s">
        <v>1095</v>
      </c>
      <c r="E32" s="306"/>
      <c r="F32" s="306"/>
      <c r="G32" s="306"/>
      <c r="H32" s="306"/>
      <c r="I32" s="306"/>
      <c r="J32" s="306"/>
      <c r="K32" s="304"/>
    </row>
    <row r="33" ht="15" customHeight="1">
      <c r="B33" s="307"/>
      <c r="C33" s="308"/>
      <c r="D33" s="306" t="s">
        <v>1096</v>
      </c>
      <c r="E33" s="306"/>
      <c r="F33" s="306"/>
      <c r="G33" s="306"/>
      <c r="H33" s="306"/>
      <c r="I33" s="306"/>
      <c r="J33" s="306"/>
      <c r="K33" s="304"/>
    </row>
    <row r="34" ht="15" customHeight="1">
      <c r="B34" s="307"/>
      <c r="C34" s="308"/>
      <c r="D34" s="306"/>
      <c r="E34" s="310" t="s">
        <v>123</v>
      </c>
      <c r="F34" s="306"/>
      <c r="G34" s="306" t="s">
        <v>1097</v>
      </c>
      <c r="H34" s="306"/>
      <c r="I34" s="306"/>
      <c r="J34" s="306"/>
      <c r="K34" s="304"/>
    </row>
    <row r="35" ht="30.75" customHeight="1">
      <c r="B35" s="307"/>
      <c r="C35" s="308"/>
      <c r="D35" s="306"/>
      <c r="E35" s="310" t="s">
        <v>1098</v>
      </c>
      <c r="F35" s="306"/>
      <c r="G35" s="306" t="s">
        <v>1099</v>
      </c>
      <c r="H35" s="306"/>
      <c r="I35" s="306"/>
      <c r="J35" s="306"/>
      <c r="K35" s="304"/>
    </row>
    <row r="36" ht="15" customHeight="1">
      <c r="B36" s="307"/>
      <c r="C36" s="308"/>
      <c r="D36" s="306"/>
      <c r="E36" s="310" t="s">
        <v>58</v>
      </c>
      <c r="F36" s="306"/>
      <c r="G36" s="306" t="s">
        <v>1100</v>
      </c>
      <c r="H36" s="306"/>
      <c r="I36" s="306"/>
      <c r="J36" s="306"/>
      <c r="K36" s="304"/>
    </row>
    <row r="37" ht="15" customHeight="1">
      <c r="B37" s="307"/>
      <c r="C37" s="308"/>
      <c r="D37" s="306"/>
      <c r="E37" s="310" t="s">
        <v>124</v>
      </c>
      <c r="F37" s="306"/>
      <c r="G37" s="306" t="s">
        <v>1101</v>
      </c>
      <c r="H37" s="306"/>
      <c r="I37" s="306"/>
      <c r="J37" s="306"/>
      <c r="K37" s="304"/>
    </row>
    <row r="38" ht="15" customHeight="1">
      <c r="B38" s="307"/>
      <c r="C38" s="308"/>
      <c r="D38" s="306"/>
      <c r="E38" s="310" t="s">
        <v>125</v>
      </c>
      <c r="F38" s="306"/>
      <c r="G38" s="306" t="s">
        <v>1102</v>
      </c>
      <c r="H38" s="306"/>
      <c r="I38" s="306"/>
      <c r="J38" s="306"/>
      <c r="K38" s="304"/>
    </row>
    <row r="39" ht="15" customHeight="1">
      <c r="B39" s="307"/>
      <c r="C39" s="308"/>
      <c r="D39" s="306"/>
      <c r="E39" s="310" t="s">
        <v>126</v>
      </c>
      <c r="F39" s="306"/>
      <c r="G39" s="306" t="s">
        <v>1103</v>
      </c>
      <c r="H39" s="306"/>
      <c r="I39" s="306"/>
      <c r="J39" s="306"/>
      <c r="K39" s="304"/>
    </row>
    <row r="40" ht="15" customHeight="1">
      <c r="B40" s="307"/>
      <c r="C40" s="308"/>
      <c r="D40" s="306"/>
      <c r="E40" s="310" t="s">
        <v>1104</v>
      </c>
      <c r="F40" s="306"/>
      <c r="G40" s="306" t="s">
        <v>1105</v>
      </c>
      <c r="H40" s="306"/>
      <c r="I40" s="306"/>
      <c r="J40" s="306"/>
      <c r="K40" s="304"/>
    </row>
    <row r="41" ht="15" customHeight="1">
      <c r="B41" s="307"/>
      <c r="C41" s="308"/>
      <c r="D41" s="306"/>
      <c r="E41" s="310"/>
      <c r="F41" s="306"/>
      <c r="G41" s="306" t="s">
        <v>1106</v>
      </c>
      <c r="H41" s="306"/>
      <c r="I41" s="306"/>
      <c r="J41" s="306"/>
      <c r="K41" s="304"/>
    </row>
    <row r="42" ht="15" customHeight="1">
      <c r="B42" s="307"/>
      <c r="C42" s="308"/>
      <c r="D42" s="306"/>
      <c r="E42" s="310" t="s">
        <v>1107</v>
      </c>
      <c r="F42" s="306"/>
      <c r="G42" s="306" t="s">
        <v>1108</v>
      </c>
      <c r="H42" s="306"/>
      <c r="I42" s="306"/>
      <c r="J42" s="306"/>
      <c r="K42" s="304"/>
    </row>
    <row r="43" ht="15" customHeight="1">
      <c r="B43" s="307"/>
      <c r="C43" s="308"/>
      <c r="D43" s="306"/>
      <c r="E43" s="310" t="s">
        <v>128</v>
      </c>
      <c r="F43" s="306"/>
      <c r="G43" s="306" t="s">
        <v>1109</v>
      </c>
      <c r="H43" s="306"/>
      <c r="I43" s="306"/>
      <c r="J43" s="306"/>
      <c r="K43" s="304"/>
    </row>
    <row r="44" ht="12.75" customHeight="1">
      <c r="B44" s="307"/>
      <c r="C44" s="308"/>
      <c r="D44" s="306"/>
      <c r="E44" s="306"/>
      <c r="F44" s="306"/>
      <c r="G44" s="306"/>
      <c r="H44" s="306"/>
      <c r="I44" s="306"/>
      <c r="J44" s="306"/>
      <c r="K44" s="304"/>
    </row>
    <row r="45" ht="15" customHeight="1">
      <c r="B45" s="307"/>
      <c r="C45" s="308"/>
      <c r="D45" s="306" t="s">
        <v>1110</v>
      </c>
      <c r="E45" s="306"/>
      <c r="F45" s="306"/>
      <c r="G45" s="306"/>
      <c r="H45" s="306"/>
      <c r="I45" s="306"/>
      <c r="J45" s="306"/>
      <c r="K45" s="304"/>
    </row>
    <row r="46" ht="15" customHeight="1">
      <c r="B46" s="307"/>
      <c r="C46" s="308"/>
      <c r="D46" s="308"/>
      <c r="E46" s="306" t="s">
        <v>1111</v>
      </c>
      <c r="F46" s="306"/>
      <c r="G46" s="306"/>
      <c r="H46" s="306"/>
      <c r="I46" s="306"/>
      <c r="J46" s="306"/>
      <c r="K46" s="304"/>
    </row>
    <row r="47" ht="15" customHeight="1">
      <c r="B47" s="307"/>
      <c r="C47" s="308"/>
      <c r="D47" s="308"/>
      <c r="E47" s="306" t="s">
        <v>1112</v>
      </c>
      <c r="F47" s="306"/>
      <c r="G47" s="306"/>
      <c r="H47" s="306"/>
      <c r="I47" s="306"/>
      <c r="J47" s="306"/>
      <c r="K47" s="304"/>
    </row>
    <row r="48" ht="15" customHeight="1">
      <c r="B48" s="307"/>
      <c r="C48" s="308"/>
      <c r="D48" s="308"/>
      <c r="E48" s="306" t="s">
        <v>1113</v>
      </c>
      <c r="F48" s="306"/>
      <c r="G48" s="306"/>
      <c r="H48" s="306"/>
      <c r="I48" s="306"/>
      <c r="J48" s="306"/>
      <c r="K48" s="304"/>
    </row>
    <row r="49" ht="15" customHeight="1">
      <c r="B49" s="307"/>
      <c r="C49" s="308"/>
      <c r="D49" s="306" t="s">
        <v>1114</v>
      </c>
      <c r="E49" s="306"/>
      <c r="F49" s="306"/>
      <c r="G49" s="306"/>
      <c r="H49" s="306"/>
      <c r="I49" s="306"/>
      <c r="J49" s="306"/>
      <c r="K49" s="304"/>
    </row>
    <row r="50" ht="25.5" customHeight="1">
      <c r="B50" s="302"/>
      <c r="C50" s="303" t="s">
        <v>1115</v>
      </c>
      <c r="D50" s="303"/>
      <c r="E50" s="303"/>
      <c r="F50" s="303"/>
      <c r="G50" s="303"/>
      <c r="H50" s="303"/>
      <c r="I50" s="303"/>
      <c r="J50" s="303"/>
      <c r="K50" s="304"/>
    </row>
    <row r="51" ht="5.25" customHeight="1">
      <c r="B51" s="302"/>
      <c r="C51" s="305"/>
      <c r="D51" s="305"/>
      <c r="E51" s="305"/>
      <c r="F51" s="305"/>
      <c r="G51" s="305"/>
      <c r="H51" s="305"/>
      <c r="I51" s="305"/>
      <c r="J51" s="305"/>
      <c r="K51" s="304"/>
    </row>
    <row r="52" ht="15" customHeight="1">
      <c r="B52" s="302"/>
      <c r="C52" s="306" t="s">
        <v>1116</v>
      </c>
      <c r="D52" s="306"/>
      <c r="E52" s="306"/>
      <c r="F52" s="306"/>
      <c r="G52" s="306"/>
      <c r="H52" s="306"/>
      <c r="I52" s="306"/>
      <c r="J52" s="306"/>
      <c r="K52" s="304"/>
    </row>
    <row r="53" ht="15" customHeight="1">
      <c r="B53" s="302"/>
      <c r="C53" s="306" t="s">
        <v>1117</v>
      </c>
      <c r="D53" s="306"/>
      <c r="E53" s="306"/>
      <c r="F53" s="306"/>
      <c r="G53" s="306"/>
      <c r="H53" s="306"/>
      <c r="I53" s="306"/>
      <c r="J53" s="306"/>
      <c r="K53" s="304"/>
    </row>
    <row r="54" ht="12.75" customHeight="1">
      <c r="B54" s="302"/>
      <c r="C54" s="306"/>
      <c r="D54" s="306"/>
      <c r="E54" s="306"/>
      <c r="F54" s="306"/>
      <c r="G54" s="306"/>
      <c r="H54" s="306"/>
      <c r="I54" s="306"/>
      <c r="J54" s="306"/>
      <c r="K54" s="304"/>
    </row>
    <row r="55" ht="15" customHeight="1">
      <c r="B55" s="302"/>
      <c r="C55" s="306" t="s">
        <v>1118</v>
      </c>
      <c r="D55" s="306"/>
      <c r="E55" s="306"/>
      <c r="F55" s="306"/>
      <c r="G55" s="306"/>
      <c r="H55" s="306"/>
      <c r="I55" s="306"/>
      <c r="J55" s="306"/>
      <c r="K55" s="304"/>
    </row>
    <row r="56" ht="15" customHeight="1">
      <c r="B56" s="302"/>
      <c r="C56" s="308"/>
      <c r="D56" s="306" t="s">
        <v>1119</v>
      </c>
      <c r="E56" s="306"/>
      <c r="F56" s="306"/>
      <c r="G56" s="306"/>
      <c r="H56" s="306"/>
      <c r="I56" s="306"/>
      <c r="J56" s="306"/>
      <c r="K56" s="304"/>
    </row>
    <row r="57" ht="15" customHeight="1">
      <c r="B57" s="302"/>
      <c r="C57" s="308"/>
      <c r="D57" s="306" t="s">
        <v>1120</v>
      </c>
      <c r="E57" s="306"/>
      <c r="F57" s="306"/>
      <c r="G57" s="306"/>
      <c r="H57" s="306"/>
      <c r="I57" s="306"/>
      <c r="J57" s="306"/>
      <c r="K57" s="304"/>
    </row>
    <row r="58" ht="15" customHeight="1">
      <c r="B58" s="302"/>
      <c r="C58" s="308"/>
      <c r="D58" s="306" t="s">
        <v>1121</v>
      </c>
      <c r="E58" s="306"/>
      <c r="F58" s="306"/>
      <c r="G58" s="306"/>
      <c r="H58" s="306"/>
      <c r="I58" s="306"/>
      <c r="J58" s="306"/>
      <c r="K58" s="304"/>
    </row>
    <row r="59" ht="15" customHeight="1">
      <c r="B59" s="302"/>
      <c r="C59" s="308"/>
      <c r="D59" s="306" t="s">
        <v>1122</v>
      </c>
      <c r="E59" s="306"/>
      <c r="F59" s="306"/>
      <c r="G59" s="306"/>
      <c r="H59" s="306"/>
      <c r="I59" s="306"/>
      <c r="J59" s="306"/>
      <c r="K59" s="304"/>
    </row>
    <row r="60" ht="15" customHeight="1">
      <c r="B60" s="302"/>
      <c r="C60" s="308"/>
      <c r="D60" s="311" t="s">
        <v>1123</v>
      </c>
      <c r="E60" s="311"/>
      <c r="F60" s="311"/>
      <c r="G60" s="311"/>
      <c r="H60" s="311"/>
      <c r="I60" s="311"/>
      <c r="J60" s="311"/>
      <c r="K60" s="304"/>
    </row>
    <row r="61" ht="15" customHeight="1">
      <c r="B61" s="302"/>
      <c r="C61" s="308"/>
      <c r="D61" s="306" t="s">
        <v>1124</v>
      </c>
      <c r="E61" s="306"/>
      <c r="F61" s="306"/>
      <c r="G61" s="306"/>
      <c r="H61" s="306"/>
      <c r="I61" s="306"/>
      <c r="J61" s="306"/>
      <c r="K61" s="304"/>
    </row>
    <row r="62" ht="12.75" customHeight="1">
      <c r="B62" s="302"/>
      <c r="C62" s="308"/>
      <c r="D62" s="308"/>
      <c r="E62" s="312"/>
      <c r="F62" s="308"/>
      <c r="G62" s="308"/>
      <c r="H62" s="308"/>
      <c r="I62" s="308"/>
      <c r="J62" s="308"/>
      <c r="K62" s="304"/>
    </row>
    <row r="63" ht="15" customHeight="1">
      <c r="B63" s="302"/>
      <c r="C63" s="308"/>
      <c r="D63" s="306" t="s">
        <v>1125</v>
      </c>
      <c r="E63" s="306"/>
      <c r="F63" s="306"/>
      <c r="G63" s="306"/>
      <c r="H63" s="306"/>
      <c r="I63" s="306"/>
      <c r="J63" s="306"/>
      <c r="K63" s="304"/>
    </row>
    <row r="64" ht="15" customHeight="1">
      <c r="B64" s="302"/>
      <c r="C64" s="308"/>
      <c r="D64" s="311" t="s">
        <v>1126</v>
      </c>
      <c r="E64" s="311"/>
      <c r="F64" s="311"/>
      <c r="G64" s="311"/>
      <c r="H64" s="311"/>
      <c r="I64" s="311"/>
      <c r="J64" s="311"/>
      <c r="K64" s="304"/>
    </row>
    <row r="65" ht="15" customHeight="1">
      <c r="B65" s="302"/>
      <c r="C65" s="308"/>
      <c r="D65" s="306" t="s">
        <v>1127</v>
      </c>
      <c r="E65" s="306"/>
      <c r="F65" s="306"/>
      <c r="G65" s="306"/>
      <c r="H65" s="306"/>
      <c r="I65" s="306"/>
      <c r="J65" s="306"/>
      <c r="K65" s="304"/>
    </row>
    <row r="66" ht="15" customHeight="1">
      <c r="B66" s="302"/>
      <c r="C66" s="308"/>
      <c r="D66" s="306" t="s">
        <v>1128</v>
      </c>
      <c r="E66" s="306"/>
      <c r="F66" s="306"/>
      <c r="G66" s="306"/>
      <c r="H66" s="306"/>
      <c r="I66" s="306"/>
      <c r="J66" s="306"/>
      <c r="K66" s="304"/>
    </row>
    <row r="67" ht="15" customHeight="1">
      <c r="B67" s="302"/>
      <c r="C67" s="308"/>
      <c r="D67" s="306" t="s">
        <v>1129</v>
      </c>
      <c r="E67" s="306"/>
      <c r="F67" s="306"/>
      <c r="G67" s="306"/>
      <c r="H67" s="306"/>
      <c r="I67" s="306"/>
      <c r="J67" s="306"/>
      <c r="K67" s="304"/>
    </row>
    <row r="68" ht="15" customHeight="1">
      <c r="B68" s="302"/>
      <c r="C68" s="308"/>
      <c r="D68" s="306" t="s">
        <v>1130</v>
      </c>
      <c r="E68" s="306"/>
      <c r="F68" s="306"/>
      <c r="G68" s="306"/>
      <c r="H68" s="306"/>
      <c r="I68" s="306"/>
      <c r="J68" s="306"/>
      <c r="K68" s="304"/>
    </row>
    <row r="69" ht="12.75" customHeight="1">
      <c r="B69" s="313"/>
      <c r="C69" s="314"/>
      <c r="D69" s="314"/>
      <c r="E69" s="314"/>
      <c r="F69" s="314"/>
      <c r="G69" s="314"/>
      <c r="H69" s="314"/>
      <c r="I69" s="314"/>
      <c r="J69" s="314"/>
      <c r="K69" s="315"/>
    </row>
    <row r="70" ht="18.75" customHeight="1">
      <c r="B70" s="316"/>
      <c r="C70" s="316"/>
      <c r="D70" s="316"/>
      <c r="E70" s="316"/>
      <c r="F70" s="316"/>
      <c r="G70" s="316"/>
      <c r="H70" s="316"/>
      <c r="I70" s="316"/>
      <c r="J70" s="316"/>
      <c r="K70" s="317"/>
    </row>
    <row r="71" ht="18.75" customHeight="1">
      <c r="B71" s="317"/>
      <c r="C71" s="317"/>
      <c r="D71" s="317"/>
      <c r="E71" s="317"/>
      <c r="F71" s="317"/>
      <c r="G71" s="317"/>
      <c r="H71" s="317"/>
      <c r="I71" s="317"/>
      <c r="J71" s="317"/>
      <c r="K71" s="317"/>
    </row>
    <row r="72" ht="7.5" customHeight="1">
      <c r="B72" s="318"/>
      <c r="C72" s="319"/>
      <c r="D72" s="319"/>
      <c r="E72" s="319"/>
      <c r="F72" s="319"/>
      <c r="G72" s="319"/>
      <c r="H72" s="319"/>
      <c r="I72" s="319"/>
      <c r="J72" s="319"/>
      <c r="K72" s="320"/>
    </row>
    <row r="73" ht="45" customHeight="1">
      <c r="B73" s="321"/>
      <c r="C73" s="322" t="s">
        <v>104</v>
      </c>
      <c r="D73" s="322"/>
      <c r="E73" s="322"/>
      <c r="F73" s="322"/>
      <c r="G73" s="322"/>
      <c r="H73" s="322"/>
      <c r="I73" s="322"/>
      <c r="J73" s="322"/>
      <c r="K73" s="323"/>
    </row>
    <row r="74" ht="17.25" customHeight="1">
      <c r="B74" s="321"/>
      <c r="C74" s="324" t="s">
        <v>1131</v>
      </c>
      <c r="D74" s="324"/>
      <c r="E74" s="324"/>
      <c r="F74" s="324" t="s">
        <v>1132</v>
      </c>
      <c r="G74" s="325"/>
      <c r="H74" s="324" t="s">
        <v>124</v>
      </c>
      <c r="I74" s="324" t="s">
        <v>62</v>
      </c>
      <c r="J74" s="324" t="s">
        <v>1133</v>
      </c>
      <c r="K74" s="323"/>
    </row>
    <row r="75" ht="17.25" customHeight="1">
      <c r="B75" s="321"/>
      <c r="C75" s="326" t="s">
        <v>1134</v>
      </c>
      <c r="D75" s="326"/>
      <c r="E75" s="326"/>
      <c r="F75" s="327" t="s">
        <v>1135</v>
      </c>
      <c r="G75" s="328"/>
      <c r="H75" s="326"/>
      <c r="I75" s="326"/>
      <c r="J75" s="326" t="s">
        <v>1136</v>
      </c>
      <c r="K75" s="323"/>
    </row>
    <row r="76" ht="5.25" customHeight="1">
      <c r="B76" s="321"/>
      <c r="C76" s="329"/>
      <c r="D76" s="329"/>
      <c r="E76" s="329"/>
      <c r="F76" s="329"/>
      <c r="G76" s="330"/>
      <c r="H76" s="329"/>
      <c r="I76" s="329"/>
      <c r="J76" s="329"/>
      <c r="K76" s="323"/>
    </row>
    <row r="77" ht="15" customHeight="1">
      <c r="B77" s="321"/>
      <c r="C77" s="310" t="s">
        <v>58</v>
      </c>
      <c r="D77" s="329"/>
      <c r="E77" s="329"/>
      <c r="F77" s="331" t="s">
        <v>1137</v>
      </c>
      <c r="G77" s="330"/>
      <c r="H77" s="310" t="s">
        <v>1138</v>
      </c>
      <c r="I77" s="310" t="s">
        <v>1139</v>
      </c>
      <c r="J77" s="310">
        <v>20</v>
      </c>
      <c r="K77" s="323"/>
    </row>
    <row r="78" ht="15" customHeight="1">
      <c r="B78" s="321"/>
      <c r="C78" s="310" t="s">
        <v>1140</v>
      </c>
      <c r="D78" s="310"/>
      <c r="E78" s="310"/>
      <c r="F78" s="331" t="s">
        <v>1137</v>
      </c>
      <c r="G78" s="330"/>
      <c r="H78" s="310" t="s">
        <v>1141</v>
      </c>
      <c r="I78" s="310" t="s">
        <v>1139</v>
      </c>
      <c r="J78" s="310">
        <v>120</v>
      </c>
      <c r="K78" s="323"/>
    </row>
    <row r="79" ht="15" customHeight="1">
      <c r="B79" s="332"/>
      <c r="C79" s="310" t="s">
        <v>1142</v>
      </c>
      <c r="D79" s="310"/>
      <c r="E79" s="310"/>
      <c r="F79" s="331" t="s">
        <v>1143</v>
      </c>
      <c r="G79" s="330"/>
      <c r="H79" s="310" t="s">
        <v>1144</v>
      </c>
      <c r="I79" s="310" t="s">
        <v>1139</v>
      </c>
      <c r="J79" s="310">
        <v>50</v>
      </c>
      <c r="K79" s="323"/>
    </row>
    <row r="80" ht="15" customHeight="1">
      <c r="B80" s="332"/>
      <c r="C80" s="310" t="s">
        <v>1145</v>
      </c>
      <c r="D80" s="310"/>
      <c r="E80" s="310"/>
      <c r="F80" s="331" t="s">
        <v>1137</v>
      </c>
      <c r="G80" s="330"/>
      <c r="H80" s="310" t="s">
        <v>1146</v>
      </c>
      <c r="I80" s="310" t="s">
        <v>1147</v>
      </c>
      <c r="J80" s="310"/>
      <c r="K80" s="323"/>
    </row>
    <row r="81" ht="15" customHeight="1">
      <c r="B81" s="332"/>
      <c r="C81" s="333" t="s">
        <v>1148</v>
      </c>
      <c r="D81" s="333"/>
      <c r="E81" s="333"/>
      <c r="F81" s="334" t="s">
        <v>1143</v>
      </c>
      <c r="G81" s="333"/>
      <c r="H81" s="333" t="s">
        <v>1149</v>
      </c>
      <c r="I81" s="333" t="s">
        <v>1139</v>
      </c>
      <c r="J81" s="333">
        <v>15</v>
      </c>
      <c r="K81" s="323"/>
    </row>
    <row r="82" ht="15" customHeight="1">
      <c r="B82" s="332"/>
      <c r="C82" s="333" t="s">
        <v>1150</v>
      </c>
      <c r="D82" s="333"/>
      <c r="E82" s="333"/>
      <c r="F82" s="334" t="s">
        <v>1143</v>
      </c>
      <c r="G82" s="333"/>
      <c r="H82" s="333" t="s">
        <v>1151</v>
      </c>
      <c r="I82" s="333" t="s">
        <v>1139</v>
      </c>
      <c r="J82" s="333">
        <v>15</v>
      </c>
      <c r="K82" s="323"/>
    </row>
    <row r="83" ht="15" customHeight="1">
      <c r="B83" s="332"/>
      <c r="C83" s="333" t="s">
        <v>1152</v>
      </c>
      <c r="D83" s="333"/>
      <c r="E83" s="333"/>
      <c r="F83" s="334" t="s">
        <v>1143</v>
      </c>
      <c r="G83" s="333"/>
      <c r="H83" s="333" t="s">
        <v>1153</v>
      </c>
      <c r="I83" s="333" t="s">
        <v>1139</v>
      </c>
      <c r="J83" s="333">
        <v>20</v>
      </c>
      <c r="K83" s="323"/>
    </row>
    <row r="84" ht="15" customHeight="1">
      <c r="B84" s="332"/>
      <c r="C84" s="333" t="s">
        <v>1154</v>
      </c>
      <c r="D84" s="333"/>
      <c r="E84" s="333"/>
      <c r="F84" s="334" t="s">
        <v>1143</v>
      </c>
      <c r="G84" s="333"/>
      <c r="H84" s="333" t="s">
        <v>1155</v>
      </c>
      <c r="I84" s="333" t="s">
        <v>1139</v>
      </c>
      <c r="J84" s="333">
        <v>20</v>
      </c>
      <c r="K84" s="323"/>
    </row>
    <row r="85" ht="15" customHeight="1">
      <c r="B85" s="332"/>
      <c r="C85" s="310" t="s">
        <v>1156</v>
      </c>
      <c r="D85" s="310"/>
      <c r="E85" s="310"/>
      <c r="F85" s="331" t="s">
        <v>1143</v>
      </c>
      <c r="G85" s="330"/>
      <c r="H85" s="310" t="s">
        <v>1157</v>
      </c>
      <c r="I85" s="310" t="s">
        <v>1139</v>
      </c>
      <c r="J85" s="310">
        <v>50</v>
      </c>
      <c r="K85" s="323"/>
    </row>
    <row r="86" ht="15" customHeight="1">
      <c r="B86" s="332"/>
      <c r="C86" s="310" t="s">
        <v>1158</v>
      </c>
      <c r="D86" s="310"/>
      <c r="E86" s="310"/>
      <c r="F86" s="331" t="s">
        <v>1143</v>
      </c>
      <c r="G86" s="330"/>
      <c r="H86" s="310" t="s">
        <v>1159</v>
      </c>
      <c r="I86" s="310" t="s">
        <v>1139</v>
      </c>
      <c r="J86" s="310">
        <v>20</v>
      </c>
      <c r="K86" s="323"/>
    </row>
    <row r="87" ht="15" customHeight="1">
      <c r="B87" s="332"/>
      <c r="C87" s="310" t="s">
        <v>1160</v>
      </c>
      <c r="D87" s="310"/>
      <c r="E87" s="310"/>
      <c r="F87" s="331" t="s">
        <v>1143</v>
      </c>
      <c r="G87" s="330"/>
      <c r="H87" s="310" t="s">
        <v>1161</v>
      </c>
      <c r="I87" s="310" t="s">
        <v>1139</v>
      </c>
      <c r="J87" s="310">
        <v>20</v>
      </c>
      <c r="K87" s="323"/>
    </row>
    <row r="88" ht="15" customHeight="1">
      <c r="B88" s="332"/>
      <c r="C88" s="310" t="s">
        <v>1162</v>
      </c>
      <c r="D88" s="310"/>
      <c r="E88" s="310"/>
      <c r="F88" s="331" t="s">
        <v>1143</v>
      </c>
      <c r="G88" s="330"/>
      <c r="H88" s="310" t="s">
        <v>1163</v>
      </c>
      <c r="I88" s="310" t="s">
        <v>1139</v>
      </c>
      <c r="J88" s="310">
        <v>50</v>
      </c>
      <c r="K88" s="323"/>
    </row>
    <row r="89" ht="15" customHeight="1">
      <c r="B89" s="332"/>
      <c r="C89" s="310" t="s">
        <v>1164</v>
      </c>
      <c r="D89" s="310"/>
      <c r="E89" s="310"/>
      <c r="F89" s="331" t="s">
        <v>1143</v>
      </c>
      <c r="G89" s="330"/>
      <c r="H89" s="310" t="s">
        <v>1164</v>
      </c>
      <c r="I89" s="310" t="s">
        <v>1139</v>
      </c>
      <c r="J89" s="310">
        <v>50</v>
      </c>
      <c r="K89" s="323"/>
    </row>
    <row r="90" ht="15" customHeight="1">
      <c r="B90" s="332"/>
      <c r="C90" s="310" t="s">
        <v>129</v>
      </c>
      <c r="D90" s="310"/>
      <c r="E90" s="310"/>
      <c r="F90" s="331" t="s">
        <v>1143</v>
      </c>
      <c r="G90" s="330"/>
      <c r="H90" s="310" t="s">
        <v>1165</v>
      </c>
      <c r="I90" s="310" t="s">
        <v>1139</v>
      </c>
      <c r="J90" s="310">
        <v>255</v>
      </c>
      <c r="K90" s="323"/>
    </row>
    <row r="91" ht="15" customHeight="1">
      <c r="B91" s="332"/>
      <c r="C91" s="310" t="s">
        <v>1166</v>
      </c>
      <c r="D91" s="310"/>
      <c r="E91" s="310"/>
      <c r="F91" s="331" t="s">
        <v>1137</v>
      </c>
      <c r="G91" s="330"/>
      <c r="H91" s="310" t="s">
        <v>1167</v>
      </c>
      <c r="I91" s="310" t="s">
        <v>1168</v>
      </c>
      <c r="J91" s="310"/>
      <c r="K91" s="323"/>
    </row>
    <row r="92" ht="15" customHeight="1">
      <c r="B92" s="332"/>
      <c r="C92" s="310" t="s">
        <v>1169</v>
      </c>
      <c r="D92" s="310"/>
      <c r="E92" s="310"/>
      <c r="F92" s="331" t="s">
        <v>1137</v>
      </c>
      <c r="G92" s="330"/>
      <c r="H92" s="310" t="s">
        <v>1170</v>
      </c>
      <c r="I92" s="310" t="s">
        <v>1171</v>
      </c>
      <c r="J92" s="310"/>
      <c r="K92" s="323"/>
    </row>
    <row r="93" ht="15" customHeight="1">
      <c r="B93" s="332"/>
      <c r="C93" s="310" t="s">
        <v>1172</v>
      </c>
      <c r="D93" s="310"/>
      <c r="E93" s="310"/>
      <c r="F93" s="331" t="s">
        <v>1137</v>
      </c>
      <c r="G93" s="330"/>
      <c r="H93" s="310" t="s">
        <v>1172</v>
      </c>
      <c r="I93" s="310" t="s">
        <v>1171</v>
      </c>
      <c r="J93" s="310"/>
      <c r="K93" s="323"/>
    </row>
    <row r="94" ht="15" customHeight="1">
      <c r="B94" s="332"/>
      <c r="C94" s="310" t="s">
        <v>43</v>
      </c>
      <c r="D94" s="310"/>
      <c r="E94" s="310"/>
      <c r="F94" s="331" t="s">
        <v>1137</v>
      </c>
      <c r="G94" s="330"/>
      <c r="H94" s="310" t="s">
        <v>1173</v>
      </c>
      <c r="I94" s="310" t="s">
        <v>1171</v>
      </c>
      <c r="J94" s="310"/>
      <c r="K94" s="323"/>
    </row>
    <row r="95" ht="15" customHeight="1">
      <c r="B95" s="332"/>
      <c r="C95" s="310" t="s">
        <v>53</v>
      </c>
      <c r="D95" s="310"/>
      <c r="E95" s="310"/>
      <c r="F95" s="331" t="s">
        <v>1137</v>
      </c>
      <c r="G95" s="330"/>
      <c r="H95" s="310" t="s">
        <v>1174</v>
      </c>
      <c r="I95" s="310" t="s">
        <v>1171</v>
      </c>
      <c r="J95" s="310"/>
      <c r="K95" s="323"/>
    </row>
    <row r="96" ht="15" customHeight="1">
      <c r="B96" s="335"/>
      <c r="C96" s="336"/>
      <c r="D96" s="336"/>
      <c r="E96" s="336"/>
      <c r="F96" s="336"/>
      <c r="G96" s="336"/>
      <c r="H96" s="336"/>
      <c r="I96" s="336"/>
      <c r="J96" s="336"/>
      <c r="K96" s="337"/>
    </row>
    <row r="97" ht="18.75" customHeight="1">
      <c r="B97" s="338"/>
      <c r="C97" s="339"/>
      <c r="D97" s="339"/>
      <c r="E97" s="339"/>
      <c r="F97" s="339"/>
      <c r="G97" s="339"/>
      <c r="H97" s="339"/>
      <c r="I97" s="339"/>
      <c r="J97" s="339"/>
      <c r="K97" s="338"/>
    </row>
    <row r="98" ht="18.75" customHeight="1">
      <c r="B98" s="317"/>
      <c r="C98" s="317"/>
      <c r="D98" s="317"/>
      <c r="E98" s="317"/>
      <c r="F98" s="317"/>
      <c r="G98" s="317"/>
      <c r="H98" s="317"/>
      <c r="I98" s="317"/>
      <c r="J98" s="317"/>
      <c r="K98" s="317"/>
    </row>
    <row r="99" ht="7.5" customHeight="1">
      <c r="B99" s="318"/>
      <c r="C99" s="319"/>
      <c r="D99" s="319"/>
      <c r="E99" s="319"/>
      <c r="F99" s="319"/>
      <c r="G99" s="319"/>
      <c r="H99" s="319"/>
      <c r="I99" s="319"/>
      <c r="J99" s="319"/>
      <c r="K99" s="320"/>
    </row>
    <row r="100" ht="45" customHeight="1">
      <c r="B100" s="321"/>
      <c r="C100" s="322" t="s">
        <v>1175</v>
      </c>
      <c r="D100" s="322"/>
      <c r="E100" s="322"/>
      <c r="F100" s="322"/>
      <c r="G100" s="322"/>
      <c r="H100" s="322"/>
      <c r="I100" s="322"/>
      <c r="J100" s="322"/>
      <c r="K100" s="323"/>
    </row>
    <row r="101" ht="17.25" customHeight="1">
      <c r="B101" s="321"/>
      <c r="C101" s="324" t="s">
        <v>1131</v>
      </c>
      <c r="D101" s="324"/>
      <c r="E101" s="324"/>
      <c r="F101" s="324" t="s">
        <v>1132</v>
      </c>
      <c r="G101" s="325"/>
      <c r="H101" s="324" t="s">
        <v>124</v>
      </c>
      <c r="I101" s="324" t="s">
        <v>62</v>
      </c>
      <c r="J101" s="324" t="s">
        <v>1133</v>
      </c>
      <c r="K101" s="323"/>
    </row>
    <row r="102" ht="17.25" customHeight="1">
      <c r="B102" s="321"/>
      <c r="C102" s="326" t="s">
        <v>1134</v>
      </c>
      <c r="D102" s="326"/>
      <c r="E102" s="326"/>
      <c r="F102" s="327" t="s">
        <v>1135</v>
      </c>
      <c r="G102" s="328"/>
      <c r="H102" s="326"/>
      <c r="I102" s="326"/>
      <c r="J102" s="326" t="s">
        <v>1136</v>
      </c>
      <c r="K102" s="323"/>
    </row>
    <row r="103" ht="5.25" customHeight="1">
      <c r="B103" s="321"/>
      <c r="C103" s="324"/>
      <c r="D103" s="324"/>
      <c r="E103" s="324"/>
      <c r="F103" s="324"/>
      <c r="G103" s="340"/>
      <c r="H103" s="324"/>
      <c r="I103" s="324"/>
      <c r="J103" s="324"/>
      <c r="K103" s="323"/>
    </row>
    <row r="104" ht="15" customHeight="1">
      <c r="B104" s="321"/>
      <c r="C104" s="310" t="s">
        <v>58</v>
      </c>
      <c r="D104" s="329"/>
      <c r="E104" s="329"/>
      <c r="F104" s="331" t="s">
        <v>1137</v>
      </c>
      <c r="G104" s="340"/>
      <c r="H104" s="310" t="s">
        <v>1176</v>
      </c>
      <c r="I104" s="310" t="s">
        <v>1139</v>
      </c>
      <c r="J104" s="310">
        <v>20</v>
      </c>
      <c r="K104" s="323"/>
    </row>
    <row r="105" ht="15" customHeight="1">
      <c r="B105" s="321"/>
      <c r="C105" s="310" t="s">
        <v>1140</v>
      </c>
      <c r="D105" s="310"/>
      <c r="E105" s="310"/>
      <c r="F105" s="331" t="s">
        <v>1137</v>
      </c>
      <c r="G105" s="310"/>
      <c r="H105" s="310" t="s">
        <v>1176</v>
      </c>
      <c r="I105" s="310" t="s">
        <v>1139</v>
      </c>
      <c r="J105" s="310">
        <v>120</v>
      </c>
      <c r="K105" s="323"/>
    </row>
    <row r="106" ht="15" customHeight="1">
      <c r="B106" s="332"/>
      <c r="C106" s="310" t="s">
        <v>1142</v>
      </c>
      <c r="D106" s="310"/>
      <c r="E106" s="310"/>
      <c r="F106" s="331" t="s">
        <v>1143</v>
      </c>
      <c r="G106" s="310"/>
      <c r="H106" s="310" t="s">
        <v>1176</v>
      </c>
      <c r="I106" s="310" t="s">
        <v>1139</v>
      </c>
      <c r="J106" s="310">
        <v>50</v>
      </c>
      <c r="K106" s="323"/>
    </row>
    <row r="107" ht="15" customHeight="1">
      <c r="B107" s="332"/>
      <c r="C107" s="310" t="s">
        <v>1145</v>
      </c>
      <c r="D107" s="310"/>
      <c r="E107" s="310"/>
      <c r="F107" s="331" t="s">
        <v>1137</v>
      </c>
      <c r="G107" s="310"/>
      <c r="H107" s="310" t="s">
        <v>1176</v>
      </c>
      <c r="I107" s="310" t="s">
        <v>1147</v>
      </c>
      <c r="J107" s="310"/>
      <c r="K107" s="323"/>
    </row>
    <row r="108" ht="15" customHeight="1">
      <c r="B108" s="332"/>
      <c r="C108" s="310" t="s">
        <v>1156</v>
      </c>
      <c r="D108" s="310"/>
      <c r="E108" s="310"/>
      <c r="F108" s="331" t="s">
        <v>1143</v>
      </c>
      <c r="G108" s="310"/>
      <c r="H108" s="310" t="s">
        <v>1176</v>
      </c>
      <c r="I108" s="310" t="s">
        <v>1139</v>
      </c>
      <c r="J108" s="310">
        <v>50</v>
      </c>
      <c r="K108" s="323"/>
    </row>
    <row r="109" ht="15" customHeight="1">
      <c r="B109" s="332"/>
      <c r="C109" s="310" t="s">
        <v>1164</v>
      </c>
      <c r="D109" s="310"/>
      <c r="E109" s="310"/>
      <c r="F109" s="331" t="s">
        <v>1143</v>
      </c>
      <c r="G109" s="310"/>
      <c r="H109" s="310" t="s">
        <v>1176</v>
      </c>
      <c r="I109" s="310" t="s">
        <v>1139</v>
      </c>
      <c r="J109" s="310">
        <v>50</v>
      </c>
      <c r="K109" s="323"/>
    </row>
    <row r="110" ht="15" customHeight="1">
      <c r="B110" s="332"/>
      <c r="C110" s="310" t="s">
        <v>1162</v>
      </c>
      <c r="D110" s="310"/>
      <c r="E110" s="310"/>
      <c r="F110" s="331" t="s">
        <v>1143</v>
      </c>
      <c r="G110" s="310"/>
      <c r="H110" s="310" t="s">
        <v>1176</v>
      </c>
      <c r="I110" s="310" t="s">
        <v>1139</v>
      </c>
      <c r="J110" s="310">
        <v>50</v>
      </c>
      <c r="K110" s="323"/>
    </row>
    <row r="111" ht="15" customHeight="1">
      <c r="B111" s="332"/>
      <c r="C111" s="310" t="s">
        <v>58</v>
      </c>
      <c r="D111" s="310"/>
      <c r="E111" s="310"/>
      <c r="F111" s="331" t="s">
        <v>1137</v>
      </c>
      <c r="G111" s="310"/>
      <c r="H111" s="310" t="s">
        <v>1177</v>
      </c>
      <c r="I111" s="310" t="s">
        <v>1139</v>
      </c>
      <c r="J111" s="310">
        <v>20</v>
      </c>
      <c r="K111" s="323"/>
    </row>
    <row r="112" ht="15" customHeight="1">
      <c r="B112" s="332"/>
      <c r="C112" s="310" t="s">
        <v>1178</v>
      </c>
      <c r="D112" s="310"/>
      <c r="E112" s="310"/>
      <c r="F112" s="331" t="s">
        <v>1137</v>
      </c>
      <c r="G112" s="310"/>
      <c r="H112" s="310" t="s">
        <v>1179</v>
      </c>
      <c r="I112" s="310" t="s">
        <v>1139</v>
      </c>
      <c r="J112" s="310">
        <v>120</v>
      </c>
      <c r="K112" s="323"/>
    </row>
    <row r="113" ht="15" customHeight="1">
      <c r="B113" s="332"/>
      <c r="C113" s="310" t="s">
        <v>43</v>
      </c>
      <c r="D113" s="310"/>
      <c r="E113" s="310"/>
      <c r="F113" s="331" t="s">
        <v>1137</v>
      </c>
      <c r="G113" s="310"/>
      <c r="H113" s="310" t="s">
        <v>1180</v>
      </c>
      <c r="I113" s="310" t="s">
        <v>1171</v>
      </c>
      <c r="J113" s="310"/>
      <c r="K113" s="323"/>
    </row>
    <row r="114" ht="15" customHeight="1">
      <c r="B114" s="332"/>
      <c r="C114" s="310" t="s">
        <v>53</v>
      </c>
      <c r="D114" s="310"/>
      <c r="E114" s="310"/>
      <c r="F114" s="331" t="s">
        <v>1137</v>
      </c>
      <c r="G114" s="310"/>
      <c r="H114" s="310" t="s">
        <v>1181</v>
      </c>
      <c r="I114" s="310" t="s">
        <v>1171</v>
      </c>
      <c r="J114" s="310"/>
      <c r="K114" s="323"/>
    </row>
    <row r="115" ht="15" customHeight="1">
      <c r="B115" s="332"/>
      <c r="C115" s="310" t="s">
        <v>62</v>
      </c>
      <c r="D115" s="310"/>
      <c r="E115" s="310"/>
      <c r="F115" s="331" t="s">
        <v>1137</v>
      </c>
      <c r="G115" s="310"/>
      <c r="H115" s="310" t="s">
        <v>1182</v>
      </c>
      <c r="I115" s="310" t="s">
        <v>1183</v>
      </c>
      <c r="J115" s="310"/>
      <c r="K115" s="323"/>
    </row>
    <row r="116" ht="15" customHeight="1">
      <c r="B116" s="335"/>
      <c r="C116" s="341"/>
      <c r="D116" s="341"/>
      <c r="E116" s="341"/>
      <c r="F116" s="341"/>
      <c r="G116" s="341"/>
      <c r="H116" s="341"/>
      <c r="I116" s="341"/>
      <c r="J116" s="341"/>
      <c r="K116" s="337"/>
    </row>
    <row r="117" ht="18.75" customHeight="1">
      <c r="B117" s="342"/>
      <c r="C117" s="306"/>
      <c r="D117" s="306"/>
      <c r="E117" s="306"/>
      <c r="F117" s="343"/>
      <c r="G117" s="306"/>
      <c r="H117" s="306"/>
      <c r="I117" s="306"/>
      <c r="J117" s="306"/>
      <c r="K117" s="342"/>
    </row>
    <row r="118" ht="18.75" customHeight="1">
      <c r="B118" s="317"/>
      <c r="C118" s="317"/>
      <c r="D118" s="317"/>
      <c r="E118" s="317"/>
      <c r="F118" s="317"/>
      <c r="G118" s="317"/>
      <c r="H118" s="317"/>
      <c r="I118" s="317"/>
      <c r="J118" s="317"/>
      <c r="K118" s="317"/>
    </row>
    <row r="119" ht="7.5" customHeight="1">
      <c r="B119" s="344"/>
      <c r="C119" s="345"/>
      <c r="D119" s="345"/>
      <c r="E119" s="345"/>
      <c r="F119" s="345"/>
      <c r="G119" s="345"/>
      <c r="H119" s="345"/>
      <c r="I119" s="345"/>
      <c r="J119" s="345"/>
      <c r="K119" s="346"/>
    </row>
    <row r="120" ht="45" customHeight="1">
      <c r="B120" s="347"/>
      <c r="C120" s="300" t="s">
        <v>1184</v>
      </c>
      <c r="D120" s="300"/>
      <c r="E120" s="300"/>
      <c r="F120" s="300"/>
      <c r="G120" s="300"/>
      <c r="H120" s="300"/>
      <c r="I120" s="300"/>
      <c r="J120" s="300"/>
      <c r="K120" s="348"/>
    </row>
    <row r="121" ht="17.25" customHeight="1">
      <c r="B121" s="349"/>
      <c r="C121" s="324" t="s">
        <v>1131</v>
      </c>
      <c r="D121" s="324"/>
      <c r="E121" s="324"/>
      <c r="F121" s="324" t="s">
        <v>1132</v>
      </c>
      <c r="G121" s="325"/>
      <c r="H121" s="324" t="s">
        <v>124</v>
      </c>
      <c r="I121" s="324" t="s">
        <v>62</v>
      </c>
      <c r="J121" s="324" t="s">
        <v>1133</v>
      </c>
      <c r="K121" s="350"/>
    </row>
    <row r="122" ht="17.25" customHeight="1">
      <c r="B122" s="349"/>
      <c r="C122" s="326" t="s">
        <v>1134</v>
      </c>
      <c r="D122" s="326"/>
      <c r="E122" s="326"/>
      <c r="F122" s="327" t="s">
        <v>1135</v>
      </c>
      <c r="G122" s="328"/>
      <c r="H122" s="326"/>
      <c r="I122" s="326"/>
      <c r="J122" s="326" t="s">
        <v>1136</v>
      </c>
      <c r="K122" s="350"/>
    </row>
    <row r="123" ht="5.25" customHeight="1">
      <c r="B123" s="351"/>
      <c r="C123" s="329"/>
      <c r="D123" s="329"/>
      <c r="E123" s="329"/>
      <c r="F123" s="329"/>
      <c r="G123" s="310"/>
      <c r="H123" s="329"/>
      <c r="I123" s="329"/>
      <c r="J123" s="329"/>
      <c r="K123" s="352"/>
    </row>
    <row r="124" ht="15" customHeight="1">
      <c r="B124" s="351"/>
      <c r="C124" s="310" t="s">
        <v>1140</v>
      </c>
      <c r="D124" s="329"/>
      <c r="E124" s="329"/>
      <c r="F124" s="331" t="s">
        <v>1137</v>
      </c>
      <c r="G124" s="310"/>
      <c r="H124" s="310" t="s">
        <v>1176</v>
      </c>
      <c r="I124" s="310" t="s">
        <v>1139</v>
      </c>
      <c r="J124" s="310">
        <v>120</v>
      </c>
      <c r="K124" s="353"/>
    </row>
    <row r="125" ht="15" customHeight="1">
      <c r="B125" s="351"/>
      <c r="C125" s="310" t="s">
        <v>1185</v>
      </c>
      <c r="D125" s="310"/>
      <c r="E125" s="310"/>
      <c r="F125" s="331" t="s">
        <v>1137</v>
      </c>
      <c r="G125" s="310"/>
      <c r="H125" s="310" t="s">
        <v>1186</v>
      </c>
      <c r="I125" s="310" t="s">
        <v>1139</v>
      </c>
      <c r="J125" s="310" t="s">
        <v>1187</v>
      </c>
      <c r="K125" s="353"/>
    </row>
    <row r="126" ht="15" customHeight="1">
      <c r="B126" s="351"/>
      <c r="C126" s="310" t="s">
        <v>1086</v>
      </c>
      <c r="D126" s="310"/>
      <c r="E126" s="310"/>
      <c r="F126" s="331" t="s">
        <v>1137</v>
      </c>
      <c r="G126" s="310"/>
      <c r="H126" s="310" t="s">
        <v>1188</v>
      </c>
      <c r="I126" s="310" t="s">
        <v>1139</v>
      </c>
      <c r="J126" s="310" t="s">
        <v>1187</v>
      </c>
      <c r="K126" s="353"/>
    </row>
    <row r="127" ht="15" customHeight="1">
      <c r="B127" s="351"/>
      <c r="C127" s="310" t="s">
        <v>1148</v>
      </c>
      <c r="D127" s="310"/>
      <c r="E127" s="310"/>
      <c r="F127" s="331" t="s">
        <v>1143</v>
      </c>
      <c r="G127" s="310"/>
      <c r="H127" s="310" t="s">
        <v>1149</v>
      </c>
      <c r="I127" s="310" t="s">
        <v>1139</v>
      </c>
      <c r="J127" s="310">
        <v>15</v>
      </c>
      <c r="K127" s="353"/>
    </row>
    <row r="128" ht="15" customHeight="1">
      <c r="B128" s="351"/>
      <c r="C128" s="333" t="s">
        <v>1150</v>
      </c>
      <c r="D128" s="333"/>
      <c r="E128" s="333"/>
      <c r="F128" s="334" t="s">
        <v>1143</v>
      </c>
      <c r="G128" s="333"/>
      <c r="H128" s="333" t="s">
        <v>1151</v>
      </c>
      <c r="I128" s="333" t="s">
        <v>1139</v>
      </c>
      <c r="J128" s="333">
        <v>15</v>
      </c>
      <c r="K128" s="353"/>
    </row>
    <row r="129" ht="15" customHeight="1">
      <c r="B129" s="351"/>
      <c r="C129" s="333" t="s">
        <v>1152</v>
      </c>
      <c r="D129" s="333"/>
      <c r="E129" s="333"/>
      <c r="F129" s="334" t="s">
        <v>1143</v>
      </c>
      <c r="G129" s="333"/>
      <c r="H129" s="333" t="s">
        <v>1153</v>
      </c>
      <c r="I129" s="333" t="s">
        <v>1139</v>
      </c>
      <c r="J129" s="333">
        <v>20</v>
      </c>
      <c r="K129" s="353"/>
    </row>
    <row r="130" ht="15" customHeight="1">
      <c r="B130" s="351"/>
      <c r="C130" s="333" t="s">
        <v>1154</v>
      </c>
      <c r="D130" s="333"/>
      <c r="E130" s="333"/>
      <c r="F130" s="334" t="s">
        <v>1143</v>
      </c>
      <c r="G130" s="333"/>
      <c r="H130" s="333" t="s">
        <v>1155</v>
      </c>
      <c r="I130" s="333" t="s">
        <v>1139</v>
      </c>
      <c r="J130" s="333">
        <v>20</v>
      </c>
      <c r="K130" s="353"/>
    </row>
    <row r="131" ht="15" customHeight="1">
      <c r="B131" s="351"/>
      <c r="C131" s="310" t="s">
        <v>1142</v>
      </c>
      <c r="D131" s="310"/>
      <c r="E131" s="310"/>
      <c r="F131" s="331" t="s">
        <v>1143</v>
      </c>
      <c r="G131" s="310"/>
      <c r="H131" s="310" t="s">
        <v>1176</v>
      </c>
      <c r="I131" s="310" t="s">
        <v>1139</v>
      </c>
      <c r="J131" s="310">
        <v>50</v>
      </c>
      <c r="K131" s="353"/>
    </row>
    <row r="132" ht="15" customHeight="1">
      <c r="B132" s="351"/>
      <c r="C132" s="310" t="s">
        <v>1156</v>
      </c>
      <c r="D132" s="310"/>
      <c r="E132" s="310"/>
      <c r="F132" s="331" t="s">
        <v>1143</v>
      </c>
      <c r="G132" s="310"/>
      <c r="H132" s="310" t="s">
        <v>1176</v>
      </c>
      <c r="I132" s="310" t="s">
        <v>1139</v>
      </c>
      <c r="J132" s="310">
        <v>50</v>
      </c>
      <c r="K132" s="353"/>
    </row>
    <row r="133" ht="15" customHeight="1">
      <c r="B133" s="351"/>
      <c r="C133" s="310" t="s">
        <v>1162</v>
      </c>
      <c r="D133" s="310"/>
      <c r="E133" s="310"/>
      <c r="F133" s="331" t="s">
        <v>1143</v>
      </c>
      <c r="G133" s="310"/>
      <c r="H133" s="310" t="s">
        <v>1176</v>
      </c>
      <c r="I133" s="310" t="s">
        <v>1139</v>
      </c>
      <c r="J133" s="310">
        <v>50</v>
      </c>
      <c r="K133" s="353"/>
    </row>
    <row r="134" ht="15" customHeight="1">
      <c r="B134" s="351"/>
      <c r="C134" s="310" t="s">
        <v>1164</v>
      </c>
      <c r="D134" s="310"/>
      <c r="E134" s="310"/>
      <c r="F134" s="331" t="s">
        <v>1143</v>
      </c>
      <c r="G134" s="310"/>
      <c r="H134" s="310" t="s">
        <v>1176</v>
      </c>
      <c r="I134" s="310" t="s">
        <v>1139</v>
      </c>
      <c r="J134" s="310">
        <v>50</v>
      </c>
      <c r="K134" s="353"/>
    </row>
    <row r="135" ht="15" customHeight="1">
      <c r="B135" s="351"/>
      <c r="C135" s="310" t="s">
        <v>129</v>
      </c>
      <c r="D135" s="310"/>
      <c r="E135" s="310"/>
      <c r="F135" s="331" t="s">
        <v>1143</v>
      </c>
      <c r="G135" s="310"/>
      <c r="H135" s="310" t="s">
        <v>1189</v>
      </c>
      <c r="I135" s="310" t="s">
        <v>1139</v>
      </c>
      <c r="J135" s="310">
        <v>255</v>
      </c>
      <c r="K135" s="353"/>
    </row>
    <row r="136" ht="15" customHeight="1">
      <c r="B136" s="351"/>
      <c r="C136" s="310" t="s">
        <v>1166</v>
      </c>
      <c r="D136" s="310"/>
      <c r="E136" s="310"/>
      <c r="F136" s="331" t="s">
        <v>1137</v>
      </c>
      <c r="G136" s="310"/>
      <c r="H136" s="310" t="s">
        <v>1190</v>
      </c>
      <c r="I136" s="310" t="s">
        <v>1168</v>
      </c>
      <c r="J136" s="310"/>
      <c r="K136" s="353"/>
    </row>
    <row r="137" ht="15" customHeight="1">
      <c r="B137" s="351"/>
      <c r="C137" s="310" t="s">
        <v>1169</v>
      </c>
      <c r="D137" s="310"/>
      <c r="E137" s="310"/>
      <c r="F137" s="331" t="s">
        <v>1137</v>
      </c>
      <c r="G137" s="310"/>
      <c r="H137" s="310" t="s">
        <v>1191</v>
      </c>
      <c r="I137" s="310" t="s">
        <v>1171</v>
      </c>
      <c r="J137" s="310"/>
      <c r="K137" s="353"/>
    </row>
    <row r="138" ht="15" customHeight="1">
      <c r="B138" s="351"/>
      <c r="C138" s="310" t="s">
        <v>1172</v>
      </c>
      <c r="D138" s="310"/>
      <c r="E138" s="310"/>
      <c r="F138" s="331" t="s">
        <v>1137</v>
      </c>
      <c r="G138" s="310"/>
      <c r="H138" s="310" t="s">
        <v>1172</v>
      </c>
      <c r="I138" s="310" t="s">
        <v>1171</v>
      </c>
      <c r="J138" s="310"/>
      <c r="K138" s="353"/>
    </row>
    <row r="139" ht="15" customHeight="1">
      <c r="B139" s="351"/>
      <c r="C139" s="310" t="s">
        <v>43</v>
      </c>
      <c r="D139" s="310"/>
      <c r="E139" s="310"/>
      <c r="F139" s="331" t="s">
        <v>1137</v>
      </c>
      <c r="G139" s="310"/>
      <c r="H139" s="310" t="s">
        <v>1192</v>
      </c>
      <c r="I139" s="310" t="s">
        <v>1171</v>
      </c>
      <c r="J139" s="310"/>
      <c r="K139" s="353"/>
    </row>
    <row r="140" ht="15" customHeight="1">
      <c r="B140" s="351"/>
      <c r="C140" s="310" t="s">
        <v>1193</v>
      </c>
      <c r="D140" s="310"/>
      <c r="E140" s="310"/>
      <c r="F140" s="331" t="s">
        <v>1137</v>
      </c>
      <c r="G140" s="310"/>
      <c r="H140" s="310" t="s">
        <v>1194</v>
      </c>
      <c r="I140" s="310" t="s">
        <v>1171</v>
      </c>
      <c r="J140" s="310"/>
      <c r="K140" s="353"/>
    </row>
    <row r="141" ht="15" customHeight="1">
      <c r="B141" s="354"/>
      <c r="C141" s="355"/>
      <c r="D141" s="355"/>
      <c r="E141" s="355"/>
      <c r="F141" s="355"/>
      <c r="G141" s="355"/>
      <c r="H141" s="355"/>
      <c r="I141" s="355"/>
      <c r="J141" s="355"/>
      <c r="K141" s="356"/>
    </row>
    <row r="142" ht="18.75" customHeight="1">
      <c r="B142" s="306"/>
      <c r="C142" s="306"/>
      <c r="D142" s="306"/>
      <c r="E142" s="306"/>
      <c r="F142" s="343"/>
      <c r="G142" s="306"/>
      <c r="H142" s="306"/>
      <c r="I142" s="306"/>
      <c r="J142" s="306"/>
      <c r="K142" s="306"/>
    </row>
    <row r="143" ht="18.75" customHeight="1">
      <c r="B143" s="317"/>
      <c r="C143" s="317"/>
      <c r="D143" s="317"/>
      <c r="E143" s="317"/>
      <c r="F143" s="317"/>
      <c r="G143" s="317"/>
      <c r="H143" s="317"/>
      <c r="I143" s="317"/>
      <c r="J143" s="317"/>
      <c r="K143" s="317"/>
    </row>
    <row r="144" ht="7.5" customHeight="1">
      <c r="B144" s="318"/>
      <c r="C144" s="319"/>
      <c r="D144" s="319"/>
      <c r="E144" s="319"/>
      <c r="F144" s="319"/>
      <c r="G144" s="319"/>
      <c r="H144" s="319"/>
      <c r="I144" s="319"/>
      <c r="J144" s="319"/>
      <c r="K144" s="320"/>
    </row>
    <row r="145" ht="45" customHeight="1">
      <c r="B145" s="321"/>
      <c r="C145" s="322" t="s">
        <v>1195</v>
      </c>
      <c r="D145" s="322"/>
      <c r="E145" s="322"/>
      <c r="F145" s="322"/>
      <c r="G145" s="322"/>
      <c r="H145" s="322"/>
      <c r="I145" s="322"/>
      <c r="J145" s="322"/>
      <c r="K145" s="323"/>
    </row>
    <row r="146" ht="17.25" customHeight="1">
      <c r="B146" s="321"/>
      <c r="C146" s="324" t="s">
        <v>1131</v>
      </c>
      <c r="D146" s="324"/>
      <c r="E146" s="324"/>
      <c r="F146" s="324" t="s">
        <v>1132</v>
      </c>
      <c r="G146" s="325"/>
      <c r="H146" s="324" t="s">
        <v>124</v>
      </c>
      <c r="I146" s="324" t="s">
        <v>62</v>
      </c>
      <c r="J146" s="324" t="s">
        <v>1133</v>
      </c>
      <c r="K146" s="323"/>
    </row>
    <row r="147" ht="17.25" customHeight="1">
      <c r="B147" s="321"/>
      <c r="C147" s="326" t="s">
        <v>1134</v>
      </c>
      <c r="D147" s="326"/>
      <c r="E147" s="326"/>
      <c r="F147" s="327" t="s">
        <v>1135</v>
      </c>
      <c r="G147" s="328"/>
      <c r="H147" s="326"/>
      <c r="I147" s="326"/>
      <c r="J147" s="326" t="s">
        <v>1136</v>
      </c>
      <c r="K147" s="323"/>
    </row>
    <row r="148" ht="5.25" customHeight="1">
      <c r="B148" s="332"/>
      <c r="C148" s="329"/>
      <c r="D148" s="329"/>
      <c r="E148" s="329"/>
      <c r="F148" s="329"/>
      <c r="G148" s="330"/>
      <c r="H148" s="329"/>
      <c r="I148" s="329"/>
      <c r="J148" s="329"/>
      <c r="K148" s="353"/>
    </row>
    <row r="149" ht="15" customHeight="1">
      <c r="B149" s="332"/>
      <c r="C149" s="357" t="s">
        <v>1140</v>
      </c>
      <c r="D149" s="310"/>
      <c r="E149" s="310"/>
      <c r="F149" s="358" t="s">
        <v>1137</v>
      </c>
      <c r="G149" s="310"/>
      <c r="H149" s="357" t="s">
        <v>1176</v>
      </c>
      <c r="I149" s="357" t="s">
        <v>1139</v>
      </c>
      <c r="J149" s="357">
        <v>120</v>
      </c>
      <c r="K149" s="353"/>
    </row>
    <row r="150" ht="15" customHeight="1">
      <c r="B150" s="332"/>
      <c r="C150" s="357" t="s">
        <v>1185</v>
      </c>
      <c r="D150" s="310"/>
      <c r="E150" s="310"/>
      <c r="F150" s="358" t="s">
        <v>1137</v>
      </c>
      <c r="G150" s="310"/>
      <c r="H150" s="357" t="s">
        <v>1196</v>
      </c>
      <c r="I150" s="357" t="s">
        <v>1139</v>
      </c>
      <c r="J150" s="357" t="s">
        <v>1187</v>
      </c>
      <c r="K150" s="353"/>
    </row>
    <row r="151" ht="15" customHeight="1">
      <c r="B151" s="332"/>
      <c r="C151" s="357" t="s">
        <v>1086</v>
      </c>
      <c r="D151" s="310"/>
      <c r="E151" s="310"/>
      <c r="F151" s="358" t="s">
        <v>1137</v>
      </c>
      <c r="G151" s="310"/>
      <c r="H151" s="357" t="s">
        <v>1197</v>
      </c>
      <c r="I151" s="357" t="s">
        <v>1139</v>
      </c>
      <c r="J151" s="357" t="s">
        <v>1187</v>
      </c>
      <c r="K151" s="353"/>
    </row>
    <row r="152" ht="15" customHeight="1">
      <c r="B152" s="332"/>
      <c r="C152" s="357" t="s">
        <v>1142</v>
      </c>
      <c r="D152" s="310"/>
      <c r="E152" s="310"/>
      <c r="F152" s="358" t="s">
        <v>1143</v>
      </c>
      <c r="G152" s="310"/>
      <c r="H152" s="357" t="s">
        <v>1176</v>
      </c>
      <c r="I152" s="357" t="s">
        <v>1139</v>
      </c>
      <c r="J152" s="357">
        <v>50</v>
      </c>
      <c r="K152" s="353"/>
    </row>
    <row r="153" ht="15" customHeight="1">
      <c r="B153" s="332"/>
      <c r="C153" s="357" t="s">
        <v>1145</v>
      </c>
      <c r="D153" s="310"/>
      <c r="E153" s="310"/>
      <c r="F153" s="358" t="s">
        <v>1137</v>
      </c>
      <c r="G153" s="310"/>
      <c r="H153" s="357" t="s">
        <v>1176</v>
      </c>
      <c r="I153" s="357" t="s">
        <v>1147</v>
      </c>
      <c r="J153" s="357"/>
      <c r="K153" s="353"/>
    </row>
    <row r="154" ht="15" customHeight="1">
      <c r="B154" s="332"/>
      <c r="C154" s="357" t="s">
        <v>1156</v>
      </c>
      <c r="D154" s="310"/>
      <c r="E154" s="310"/>
      <c r="F154" s="358" t="s">
        <v>1143</v>
      </c>
      <c r="G154" s="310"/>
      <c r="H154" s="357" t="s">
        <v>1176</v>
      </c>
      <c r="I154" s="357" t="s">
        <v>1139</v>
      </c>
      <c r="J154" s="357">
        <v>50</v>
      </c>
      <c r="K154" s="353"/>
    </row>
    <row r="155" ht="15" customHeight="1">
      <c r="B155" s="332"/>
      <c r="C155" s="357" t="s">
        <v>1164</v>
      </c>
      <c r="D155" s="310"/>
      <c r="E155" s="310"/>
      <c r="F155" s="358" t="s">
        <v>1143</v>
      </c>
      <c r="G155" s="310"/>
      <c r="H155" s="357" t="s">
        <v>1176</v>
      </c>
      <c r="I155" s="357" t="s">
        <v>1139</v>
      </c>
      <c r="J155" s="357">
        <v>50</v>
      </c>
      <c r="K155" s="353"/>
    </row>
    <row r="156" ht="15" customHeight="1">
      <c r="B156" s="332"/>
      <c r="C156" s="357" t="s">
        <v>1162</v>
      </c>
      <c r="D156" s="310"/>
      <c r="E156" s="310"/>
      <c r="F156" s="358" t="s">
        <v>1143</v>
      </c>
      <c r="G156" s="310"/>
      <c r="H156" s="357" t="s">
        <v>1176</v>
      </c>
      <c r="I156" s="357" t="s">
        <v>1139</v>
      </c>
      <c r="J156" s="357">
        <v>50</v>
      </c>
      <c r="K156" s="353"/>
    </row>
    <row r="157" ht="15" customHeight="1">
      <c r="B157" s="332"/>
      <c r="C157" s="357" t="s">
        <v>109</v>
      </c>
      <c r="D157" s="310"/>
      <c r="E157" s="310"/>
      <c r="F157" s="358" t="s">
        <v>1137</v>
      </c>
      <c r="G157" s="310"/>
      <c r="H157" s="357" t="s">
        <v>1198</v>
      </c>
      <c r="I157" s="357" t="s">
        <v>1139</v>
      </c>
      <c r="J157" s="357" t="s">
        <v>1199</v>
      </c>
      <c r="K157" s="353"/>
    </row>
    <row r="158" ht="15" customHeight="1">
      <c r="B158" s="332"/>
      <c r="C158" s="357" t="s">
        <v>1200</v>
      </c>
      <c r="D158" s="310"/>
      <c r="E158" s="310"/>
      <c r="F158" s="358" t="s">
        <v>1137</v>
      </c>
      <c r="G158" s="310"/>
      <c r="H158" s="357" t="s">
        <v>1201</v>
      </c>
      <c r="I158" s="357" t="s">
        <v>1171</v>
      </c>
      <c r="J158" s="357"/>
      <c r="K158" s="353"/>
    </row>
    <row r="159" ht="15" customHeight="1">
      <c r="B159" s="359"/>
      <c r="C159" s="341"/>
      <c r="D159" s="341"/>
      <c r="E159" s="341"/>
      <c r="F159" s="341"/>
      <c r="G159" s="341"/>
      <c r="H159" s="341"/>
      <c r="I159" s="341"/>
      <c r="J159" s="341"/>
      <c r="K159" s="360"/>
    </row>
    <row r="160" ht="18.75" customHeight="1">
      <c r="B160" s="306"/>
      <c r="C160" s="310"/>
      <c r="D160" s="310"/>
      <c r="E160" s="310"/>
      <c r="F160" s="331"/>
      <c r="G160" s="310"/>
      <c r="H160" s="310"/>
      <c r="I160" s="310"/>
      <c r="J160" s="310"/>
      <c r="K160" s="306"/>
    </row>
    <row r="161" ht="18.75" customHeight="1">
      <c r="B161" s="317"/>
      <c r="C161" s="317"/>
      <c r="D161" s="317"/>
      <c r="E161" s="317"/>
      <c r="F161" s="317"/>
      <c r="G161" s="317"/>
      <c r="H161" s="317"/>
      <c r="I161" s="317"/>
      <c r="J161" s="317"/>
      <c r="K161" s="317"/>
    </row>
    <row r="162" ht="7.5" customHeight="1">
      <c r="B162" s="296"/>
      <c r="C162" s="297"/>
      <c r="D162" s="297"/>
      <c r="E162" s="297"/>
      <c r="F162" s="297"/>
      <c r="G162" s="297"/>
      <c r="H162" s="297"/>
      <c r="I162" s="297"/>
      <c r="J162" s="297"/>
      <c r="K162" s="298"/>
    </row>
    <row r="163" ht="45" customHeight="1">
      <c r="B163" s="299"/>
      <c r="C163" s="300" t="s">
        <v>1202</v>
      </c>
      <c r="D163" s="300"/>
      <c r="E163" s="300"/>
      <c r="F163" s="300"/>
      <c r="G163" s="300"/>
      <c r="H163" s="300"/>
      <c r="I163" s="300"/>
      <c r="J163" s="300"/>
      <c r="K163" s="301"/>
    </row>
    <row r="164" ht="17.25" customHeight="1">
      <c r="B164" s="299"/>
      <c r="C164" s="324" t="s">
        <v>1131</v>
      </c>
      <c r="D164" s="324"/>
      <c r="E164" s="324"/>
      <c r="F164" s="324" t="s">
        <v>1132</v>
      </c>
      <c r="G164" s="361"/>
      <c r="H164" s="362" t="s">
        <v>124</v>
      </c>
      <c r="I164" s="362" t="s">
        <v>62</v>
      </c>
      <c r="J164" s="324" t="s">
        <v>1133</v>
      </c>
      <c r="K164" s="301"/>
    </row>
    <row r="165" ht="17.25" customHeight="1">
      <c r="B165" s="302"/>
      <c r="C165" s="326" t="s">
        <v>1134</v>
      </c>
      <c r="D165" s="326"/>
      <c r="E165" s="326"/>
      <c r="F165" s="327" t="s">
        <v>1135</v>
      </c>
      <c r="G165" s="363"/>
      <c r="H165" s="364"/>
      <c r="I165" s="364"/>
      <c r="J165" s="326" t="s">
        <v>1136</v>
      </c>
      <c r="K165" s="304"/>
    </row>
    <row r="166" ht="5.25" customHeight="1">
      <c r="B166" s="332"/>
      <c r="C166" s="329"/>
      <c r="D166" s="329"/>
      <c r="E166" s="329"/>
      <c r="F166" s="329"/>
      <c r="G166" s="330"/>
      <c r="H166" s="329"/>
      <c r="I166" s="329"/>
      <c r="J166" s="329"/>
      <c r="K166" s="353"/>
    </row>
    <row r="167" ht="15" customHeight="1">
      <c r="B167" s="332"/>
      <c r="C167" s="310" t="s">
        <v>1140</v>
      </c>
      <c r="D167" s="310"/>
      <c r="E167" s="310"/>
      <c r="F167" s="331" t="s">
        <v>1137</v>
      </c>
      <c r="G167" s="310"/>
      <c r="H167" s="310" t="s">
        <v>1176</v>
      </c>
      <c r="I167" s="310" t="s">
        <v>1139</v>
      </c>
      <c r="J167" s="310">
        <v>120</v>
      </c>
      <c r="K167" s="353"/>
    </row>
    <row r="168" ht="15" customHeight="1">
      <c r="B168" s="332"/>
      <c r="C168" s="310" t="s">
        <v>1185</v>
      </c>
      <c r="D168" s="310"/>
      <c r="E168" s="310"/>
      <c r="F168" s="331" t="s">
        <v>1137</v>
      </c>
      <c r="G168" s="310"/>
      <c r="H168" s="310" t="s">
        <v>1186</v>
      </c>
      <c r="I168" s="310" t="s">
        <v>1139</v>
      </c>
      <c r="J168" s="310" t="s">
        <v>1187</v>
      </c>
      <c r="K168" s="353"/>
    </row>
    <row r="169" ht="15" customHeight="1">
      <c r="B169" s="332"/>
      <c r="C169" s="310" t="s">
        <v>1086</v>
      </c>
      <c r="D169" s="310"/>
      <c r="E169" s="310"/>
      <c r="F169" s="331" t="s">
        <v>1137</v>
      </c>
      <c r="G169" s="310"/>
      <c r="H169" s="310" t="s">
        <v>1203</v>
      </c>
      <c r="I169" s="310" t="s">
        <v>1139</v>
      </c>
      <c r="J169" s="310" t="s">
        <v>1187</v>
      </c>
      <c r="K169" s="353"/>
    </row>
    <row r="170" ht="15" customHeight="1">
      <c r="B170" s="332"/>
      <c r="C170" s="310" t="s">
        <v>1142</v>
      </c>
      <c r="D170" s="310"/>
      <c r="E170" s="310"/>
      <c r="F170" s="331" t="s">
        <v>1143</v>
      </c>
      <c r="G170" s="310"/>
      <c r="H170" s="310" t="s">
        <v>1203</v>
      </c>
      <c r="I170" s="310" t="s">
        <v>1139</v>
      </c>
      <c r="J170" s="310">
        <v>50</v>
      </c>
      <c r="K170" s="353"/>
    </row>
    <row r="171" ht="15" customHeight="1">
      <c r="B171" s="332"/>
      <c r="C171" s="310" t="s">
        <v>1145</v>
      </c>
      <c r="D171" s="310"/>
      <c r="E171" s="310"/>
      <c r="F171" s="331" t="s">
        <v>1137</v>
      </c>
      <c r="G171" s="310"/>
      <c r="H171" s="310" t="s">
        <v>1203</v>
      </c>
      <c r="I171" s="310" t="s">
        <v>1147</v>
      </c>
      <c r="J171" s="310"/>
      <c r="K171" s="353"/>
    </row>
    <row r="172" ht="15" customHeight="1">
      <c r="B172" s="332"/>
      <c r="C172" s="310" t="s">
        <v>1156</v>
      </c>
      <c r="D172" s="310"/>
      <c r="E172" s="310"/>
      <c r="F172" s="331" t="s">
        <v>1143</v>
      </c>
      <c r="G172" s="310"/>
      <c r="H172" s="310" t="s">
        <v>1203</v>
      </c>
      <c r="I172" s="310" t="s">
        <v>1139</v>
      </c>
      <c r="J172" s="310">
        <v>50</v>
      </c>
      <c r="K172" s="353"/>
    </row>
    <row r="173" ht="15" customHeight="1">
      <c r="B173" s="332"/>
      <c r="C173" s="310" t="s">
        <v>1164</v>
      </c>
      <c r="D173" s="310"/>
      <c r="E173" s="310"/>
      <c r="F173" s="331" t="s">
        <v>1143</v>
      </c>
      <c r="G173" s="310"/>
      <c r="H173" s="310" t="s">
        <v>1203</v>
      </c>
      <c r="I173" s="310" t="s">
        <v>1139</v>
      </c>
      <c r="J173" s="310">
        <v>50</v>
      </c>
      <c r="K173" s="353"/>
    </row>
    <row r="174" ht="15" customHeight="1">
      <c r="B174" s="332"/>
      <c r="C174" s="310" t="s">
        <v>1162</v>
      </c>
      <c r="D174" s="310"/>
      <c r="E174" s="310"/>
      <c r="F174" s="331" t="s">
        <v>1143</v>
      </c>
      <c r="G174" s="310"/>
      <c r="H174" s="310" t="s">
        <v>1203</v>
      </c>
      <c r="I174" s="310" t="s">
        <v>1139</v>
      </c>
      <c r="J174" s="310">
        <v>50</v>
      </c>
      <c r="K174" s="353"/>
    </row>
    <row r="175" ht="15" customHeight="1">
      <c r="B175" s="332"/>
      <c r="C175" s="310" t="s">
        <v>123</v>
      </c>
      <c r="D175" s="310"/>
      <c r="E175" s="310"/>
      <c r="F175" s="331" t="s">
        <v>1137</v>
      </c>
      <c r="G175" s="310"/>
      <c r="H175" s="310" t="s">
        <v>1204</v>
      </c>
      <c r="I175" s="310" t="s">
        <v>1205</v>
      </c>
      <c r="J175" s="310"/>
      <c r="K175" s="353"/>
    </row>
    <row r="176" ht="15" customHeight="1">
      <c r="B176" s="332"/>
      <c r="C176" s="310" t="s">
        <v>62</v>
      </c>
      <c r="D176" s="310"/>
      <c r="E176" s="310"/>
      <c r="F176" s="331" t="s">
        <v>1137</v>
      </c>
      <c r="G176" s="310"/>
      <c r="H176" s="310" t="s">
        <v>1206</v>
      </c>
      <c r="I176" s="310" t="s">
        <v>1207</v>
      </c>
      <c r="J176" s="310">
        <v>1</v>
      </c>
      <c r="K176" s="353"/>
    </row>
    <row r="177" ht="15" customHeight="1">
      <c r="B177" s="332"/>
      <c r="C177" s="310" t="s">
        <v>58</v>
      </c>
      <c r="D177" s="310"/>
      <c r="E177" s="310"/>
      <c r="F177" s="331" t="s">
        <v>1137</v>
      </c>
      <c r="G177" s="310"/>
      <c r="H177" s="310" t="s">
        <v>1208</v>
      </c>
      <c r="I177" s="310" t="s">
        <v>1139</v>
      </c>
      <c r="J177" s="310">
        <v>20</v>
      </c>
      <c r="K177" s="353"/>
    </row>
    <row r="178" ht="15" customHeight="1">
      <c r="B178" s="332"/>
      <c r="C178" s="310" t="s">
        <v>124</v>
      </c>
      <c r="D178" s="310"/>
      <c r="E178" s="310"/>
      <c r="F178" s="331" t="s">
        <v>1137</v>
      </c>
      <c r="G178" s="310"/>
      <c r="H178" s="310" t="s">
        <v>1209</v>
      </c>
      <c r="I178" s="310" t="s">
        <v>1139</v>
      </c>
      <c r="J178" s="310">
        <v>255</v>
      </c>
      <c r="K178" s="353"/>
    </row>
    <row r="179" ht="15" customHeight="1">
      <c r="B179" s="332"/>
      <c r="C179" s="310" t="s">
        <v>125</v>
      </c>
      <c r="D179" s="310"/>
      <c r="E179" s="310"/>
      <c r="F179" s="331" t="s">
        <v>1137</v>
      </c>
      <c r="G179" s="310"/>
      <c r="H179" s="310" t="s">
        <v>1102</v>
      </c>
      <c r="I179" s="310" t="s">
        <v>1139</v>
      </c>
      <c r="J179" s="310">
        <v>10</v>
      </c>
      <c r="K179" s="353"/>
    </row>
    <row r="180" ht="15" customHeight="1">
      <c r="B180" s="332"/>
      <c r="C180" s="310" t="s">
        <v>126</v>
      </c>
      <c r="D180" s="310"/>
      <c r="E180" s="310"/>
      <c r="F180" s="331" t="s">
        <v>1137</v>
      </c>
      <c r="G180" s="310"/>
      <c r="H180" s="310" t="s">
        <v>1210</v>
      </c>
      <c r="I180" s="310" t="s">
        <v>1171</v>
      </c>
      <c r="J180" s="310"/>
      <c r="K180" s="353"/>
    </row>
    <row r="181" ht="15" customHeight="1">
      <c r="B181" s="332"/>
      <c r="C181" s="310" t="s">
        <v>1211</v>
      </c>
      <c r="D181" s="310"/>
      <c r="E181" s="310"/>
      <c r="F181" s="331" t="s">
        <v>1137</v>
      </c>
      <c r="G181" s="310"/>
      <c r="H181" s="310" t="s">
        <v>1212</v>
      </c>
      <c r="I181" s="310" t="s">
        <v>1171</v>
      </c>
      <c r="J181" s="310"/>
      <c r="K181" s="353"/>
    </row>
    <row r="182" ht="15" customHeight="1">
      <c r="B182" s="332"/>
      <c r="C182" s="310" t="s">
        <v>1200</v>
      </c>
      <c r="D182" s="310"/>
      <c r="E182" s="310"/>
      <c r="F182" s="331" t="s">
        <v>1137</v>
      </c>
      <c r="G182" s="310"/>
      <c r="H182" s="310" t="s">
        <v>1213</v>
      </c>
      <c r="I182" s="310" t="s">
        <v>1171</v>
      </c>
      <c r="J182" s="310"/>
      <c r="K182" s="353"/>
    </row>
    <row r="183" ht="15" customHeight="1">
      <c r="B183" s="332"/>
      <c r="C183" s="310" t="s">
        <v>128</v>
      </c>
      <c r="D183" s="310"/>
      <c r="E183" s="310"/>
      <c r="F183" s="331" t="s">
        <v>1143</v>
      </c>
      <c r="G183" s="310"/>
      <c r="H183" s="310" t="s">
        <v>1214</v>
      </c>
      <c r="I183" s="310" t="s">
        <v>1139</v>
      </c>
      <c r="J183" s="310">
        <v>50</v>
      </c>
      <c r="K183" s="353"/>
    </row>
    <row r="184" ht="15" customHeight="1">
      <c r="B184" s="332"/>
      <c r="C184" s="310" t="s">
        <v>1215</v>
      </c>
      <c r="D184" s="310"/>
      <c r="E184" s="310"/>
      <c r="F184" s="331" t="s">
        <v>1143</v>
      </c>
      <c r="G184" s="310"/>
      <c r="H184" s="310" t="s">
        <v>1216</v>
      </c>
      <c r="I184" s="310" t="s">
        <v>1217</v>
      </c>
      <c r="J184" s="310"/>
      <c r="K184" s="353"/>
    </row>
    <row r="185" ht="15" customHeight="1">
      <c r="B185" s="332"/>
      <c r="C185" s="310" t="s">
        <v>1218</v>
      </c>
      <c r="D185" s="310"/>
      <c r="E185" s="310"/>
      <c r="F185" s="331" t="s">
        <v>1143</v>
      </c>
      <c r="G185" s="310"/>
      <c r="H185" s="310" t="s">
        <v>1219</v>
      </c>
      <c r="I185" s="310" t="s">
        <v>1217</v>
      </c>
      <c r="J185" s="310"/>
      <c r="K185" s="353"/>
    </row>
    <row r="186" ht="15" customHeight="1">
      <c r="B186" s="332"/>
      <c r="C186" s="310" t="s">
        <v>1220</v>
      </c>
      <c r="D186" s="310"/>
      <c r="E186" s="310"/>
      <c r="F186" s="331" t="s">
        <v>1143</v>
      </c>
      <c r="G186" s="310"/>
      <c r="H186" s="310" t="s">
        <v>1221</v>
      </c>
      <c r="I186" s="310" t="s">
        <v>1217</v>
      </c>
      <c r="J186" s="310"/>
      <c r="K186" s="353"/>
    </row>
    <row r="187" ht="15" customHeight="1">
      <c r="B187" s="332"/>
      <c r="C187" s="365" t="s">
        <v>1222</v>
      </c>
      <c r="D187" s="310"/>
      <c r="E187" s="310"/>
      <c r="F187" s="331" t="s">
        <v>1143</v>
      </c>
      <c r="G187" s="310"/>
      <c r="H187" s="310" t="s">
        <v>1223</v>
      </c>
      <c r="I187" s="310" t="s">
        <v>1224</v>
      </c>
      <c r="J187" s="366" t="s">
        <v>1225</v>
      </c>
      <c r="K187" s="353"/>
    </row>
    <row r="188" ht="15" customHeight="1">
      <c r="B188" s="332"/>
      <c r="C188" s="316" t="s">
        <v>47</v>
      </c>
      <c r="D188" s="310"/>
      <c r="E188" s="310"/>
      <c r="F188" s="331" t="s">
        <v>1137</v>
      </c>
      <c r="G188" s="310"/>
      <c r="H188" s="306" t="s">
        <v>1226</v>
      </c>
      <c r="I188" s="310" t="s">
        <v>1227</v>
      </c>
      <c r="J188" s="310"/>
      <c r="K188" s="353"/>
    </row>
    <row r="189" ht="15" customHeight="1">
      <c r="B189" s="332"/>
      <c r="C189" s="316" t="s">
        <v>1228</v>
      </c>
      <c r="D189" s="310"/>
      <c r="E189" s="310"/>
      <c r="F189" s="331" t="s">
        <v>1137</v>
      </c>
      <c r="G189" s="310"/>
      <c r="H189" s="310" t="s">
        <v>1229</v>
      </c>
      <c r="I189" s="310" t="s">
        <v>1171</v>
      </c>
      <c r="J189" s="310"/>
      <c r="K189" s="353"/>
    </row>
    <row r="190" ht="15" customHeight="1">
      <c r="B190" s="332"/>
      <c r="C190" s="316" t="s">
        <v>1230</v>
      </c>
      <c r="D190" s="310"/>
      <c r="E190" s="310"/>
      <c r="F190" s="331" t="s">
        <v>1137</v>
      </c>
      <c r="G190" s="310"/>
      <c r="H190" s="310" t="s">
        <v>1231</v>
      </c>
      <c r="I190" s="310" t="s">
        <v>1171</v>
      </c>
      <c r="J190" s="310"/>
      <c r="K190" s="353"/>
    </row>
    <row r="191" ht="15" customHeight="1">
      <c r="B191" s="332"/>
      <c r="C191" s="316" t="s">
        <v>1232</v>
      </c>
      <c r="D191" s="310"/>
      <c r="E191" s="310"/>
      <c r="F191" s="331" t="s">
        <v>1143</v>
      </c>
      <c r="G191" s="310"/>
      <c r="H191" s="310" t="s">
        <v>1233</v>
      </c>
      <c r="I191" s="310" t="s">
        <v>1171</v>
      </c>
      <c r="J191" s="310"/>
      <c r="K191" s="353"/>
    </row>
    <row r="192" ht="15" customHeight="1">
      <c r="B192" s="359"/>
      <c r="C192" s="367"/>
      <c r="D192" s="341"/>
      <c r="E192" s="341"/>
      <c r="F192" s="341"/>
      <c r="G192" s="341"/>
      <c r="H192" s="341"/>
      <c r="I192" s="341"/>
      <c r="J192" s="341"/>
      <c r="K192" s="360"/>
    </row>
    <row r="193" ht="18.75" customHeight="1">
      <c r="B193" s="306"/>
      <c r="C193" s="310"/>
      <c r="D193" s="310"/>
      <c r="E193" s="310"/>
      <c r="F193" s="331"/>
      <c r="G193" s="310"/>
      <c r="H193" s="310"/>
      <c r="I193" s="310"/>
      <c r="J193" s="310"/>
      <c r="K193" s="306"/>
    </row>
    <row r="194" ht="18.75" customHeight="1">
      <c r="B194" s="306"/>
      <c r="C194" s="310"/>
      <c r="D194" s="310"/>
      <c r="E194" s="310"/>
      <c r="F194" s="331"/>
      <c r="G194" s="310"/>
      <c r="H194" s="310"/>
      <c r="I194" s="310"/>
      <c r="J194" s="310"/>
      <c r="K194" s="306"/>
    </row>
    <row r="195" ht="18.75" customHeight="1">
      <c r="B195" s="317"/>
      <c r="C195" s="317"/>
      <c r="D195" s="317"/>
      <c r="E195" s="317"/>
      <c r="F195" s="317"/>
      <c r="G195" s="317"/>
      <c r="H195" s="317"/>
      <c r="I195" s="317"/>
      <c r="J195" s="317"/>
      <c r="K195" s="317"/>
    </row>
    <row r="196" ht="13.5">
      <c r="B196" s="296"/>
      <c r="C196" s="297"/>
      <c r="D196" s="297"/>
      <c r="E196" s="297"/>
      <c r="F196" s="297"/>
      <c r="G196" s="297"/>
      <c r="H196" s="297"/>
      <c r="I196" s="297"/>
      <c r="J196" s="297"/>
      <c r="K196" s="298"/>
    </row>
    <row r="197" ht="21">
      <c r="B197" s="299"/>
      <c r="C197" s="300" t="s">
        <v>1234</v>
      </c>
      <c r="D197" s="300"/>
      <c r="E197" s="300"/>
      <c r="F197" s="300"/>
      <c r="G197" s="300"/>
      <c r="H197" s="300"/>
      <c r="I197" s="300"/>
      <c r="J197" s="300"/>
      <c r="K197" s="301"/>
    </row>
    <row r="198" ht="25.5" customHeight="1">
      <c r="B198" s="299"/>
      <c r="C198" s="368" t="s">
        <v>1235</v>
      </c>
      <c r="D198" s="368"/>
      <c r="E198" s="368"/>
      <c r="F198" s="368" t="s">
        <v>1236</v>
      </c>
      <c r="G198" s="369"/>
      <c r="H198" s="368" t="s">
        <v>1237</v>
      </c>
      <c r="I198" s="368"/>
      <c r="J198" s="368"/>
      <c r="K198" s="301"/>
    </row>
    <row r="199" ht="5.25" customHeight="1">
      <c r="B199" s="332"/>
      <c r="C199" s="329"/>
      <c r="D199" s="329"/>
      <c r="E199" s="329"/>
      <c r="F199" s="329"/>
      <c r="G199" s="310"/>
      <c r="H199" s="329"/>
      <c r="I199" s="329"/>
      <c r="J199" s="329"/>
      <c r="K199" s="353"/>
    </row>
    <row r="200" ht="15" customHeight="1">
      <c r="B200" s="332"/>
      <c r="C200" s="310" t="s">
        <v>1227</v>
      </c>
      <c r="D200" s="310"/>
      <c r="E200" s="310"/>
      <c r="F200" s="331" t="s">
        <v>48</v>
      </c>
      <c r="G200" s="310"/>
      <c r="H200" s="310" t="s">
        <v>1238</v>
      </c>
      <c r="I200" s="310"/>
      <c r="J200" s="310"/>
      <c r="K200" s="353"/>
    </row>
    <row r="201" ht="15" customHeight="1">
      <c r="B201" s="332"/>
      <c r="C201" s="338"/>
      <c r="D201" s="310"/>
      <c r="E201" s="310"/>
      <c r="F201" s="331" t="s">
        <v>49</v>
      </c>
      <c r="G201" s="310"/>
      <c r="H201" s="310" t="s">
        <v>1239</v>
      </c>
      <c r="I201" s="310"/>
      <c r="J201" s="310"/>
      <c r="K201" s="353"/>
    </row>
    <row r="202" ht="15" customHeight="1">
      <c r="B202" s="332"/>
      <c r="C202" s="338"/>
      <c r="D202" s="310"/>
      <c r="E202" s="310"/>
      <c r="F202" s="331" t="s">
        <v>52</v>
      </c>
      <c r="G202" s="310"/>
      <c r="H202" s="310" t="s">
        <v>1240</v>
      </c>
      <c r="I202" s="310"/>
      <c r="J202" s="310"/>
      <c r="K202" s="353"/>
    </row>
    <row r="203" ht="15" customHeight="1">
      <c r="B203" s="332"/>
      <c r="C203" s="310"/>
      <c r="D203" s="310"/>
      <c r="E203" s="310"/>
      <c r="F203" s="331" t="s">
        <v>50</v>
      </c>
      <c r="G203" s="310"/>
      <c r="H203" s="310" t="s">
        <v>1241</v>
      </c>
      <c r="I203" s="310"/>
      <c r="J203" s="310"/>
      <c r="K203" s="353"/>
    </row>
    <row r="204" ht="15" customHeight="1">
      <c r="B204" s="332"/>
      <c r="C204" s="310"/>
      <c r="D204" s="310"/>
      <c r="E204" s="310"/>
      <c r="F204" s="331" t="s">
        <v>51</v>
      </c>
      <c r="G204" s="310"/>
      <c r="H204" s="310" t="s">
        <v>1242</v>
      </c>
      <c r="I204" s="310"/>
      <c r="J204" s="310"/>
      <c r="K204" s="353"/>
    </row>
    <row r="205" ht="15" customHeight="1">
      <c r="B205" s="332"/>
      <c r="C205" s="310"/>
      <c r="D205" s="310"/>
      <c r="E205" s="310"/>
      <c r="F205" s="331"/>
      <c r="G205" s="310"/>
      <c r="H205" s="310"/>
      <c r="I205" s="310"/>
      <c r="J205" s="310"/>
      <c r="K205" s="353"/>
    </row>
    <row r="206" ht="15" customHeight="1">
      <c r="B206" s="332"/>
      <c r="C206" s="310" t="s">
        <v>1183</v>
      </c>
      <c r="D206" s="310"/>
      <c r="E206" s="310"/>
      <c r="F206" s="331" t="s">
        <v>1078</v>
      </c>
      <c r="G206" s="310"/>
      <c r="H206" s="310" t="s">
        <v>1243</v>
      </c>
      <c r="I206" s="310"/>
      <c r="J206" s="310"/>
      <c r="K206" s="353"/>
    </row>
    <row r="207" ht="15" customHeight="1">
      <c r="B207" s="332"/>
      <c r="C207" s="338"/>
      <c r="D207" s="310"/>
      <c r="E207" s="310"/>
      <c r="F207" s="331" t="s">
        <v>1081</v>
      </c>
      <c r="G207" s="310"/>
      <c r="H207" s="310" t="s">
        <v>1082</v>
      </c>
      <c r="I207" s="310"/>
      <c r="J207" s="310"/>
      <c r="K207" s="353"/>
    </row>
    <row r="208" ht="15" customHeight="1">
      <c r="B208" s="332"/>
      <c r="C208" s="310"/>
      <c r="D208" s="310"/>
      <c r="E208" s="310"/>
      <c r="F208" s="331" t="s">
        <v>84</v>
      </c>
      <c r="G208" s="310"/>
      <c r="H208" s="310" t="s">
        <v>1244</v>
      </c>
      <c r="I208" s="310"/>
      <c r="J208" s="310"/>
      <c r="K208" s="353"/>
    </row>
    <row r="209" ht="15" customHeight="1">
      <c r="B209" s="370"/>
      <c r="C209" s="338"/>
      <c r="D209" s="338"/>
      <c r="E209" s="338"/>
      <c r="F209" s="331" t="s">
        <v>98</v>
      </c>
      <c r="G209" s="316"/>
      <c r="H209" s="357" t="s">
        <v>1083</v>
      </c>
      <c r="I209" s="357"/>
      <c r="J209" s="357"/>
      <c r="K209" s="371"/>
    </row>
    <row r="210" ht="15" customHeight="1">
      <c r="B210" s="370"/>
      <c r="C210" s="338"/>
      <c r="D210" s="338"/>
      <c r="E210" s="338"/>
      <c r="F210" s="331" t="s">
        <v>1084</v>
      </c>
      <c r="G210" s="316"/>
      <c r="H210" s="357" t="s">
        <v>1245</v>
      </c>
      <c r="I210" s="357"/>
      <c r="J210" s="357"/>
      <c r="K210" s="371"/>
    </row>
    <row r="211" ht="15" customHeight="1">
      <c r="B211" s="370"/>
      <c r="C211" s="338"/>
      <c r="D211" s="338"/>
      <c r="E211" s="338"/>
      <c r="F211" s="372"/>
      <c r="G211" s="316"/>
      <c r="H211" s="373"/>
      <c r="I211" s="373"/>
      <c r="J211" s="373"/>
      <c r="K211" s="371"/>
    </row>
    <row r="212" ht="15" customHeight="1">
      <c r="B212" s="370"/>
      <c r="C212" s="310" t="s">
        <v>1207</v>
      </c>
      <c r="D212" s="338"/>
      <c r="E212" s="338"/>
      <c r="F212" s="331">
        <v>1</v>
      </c>
      <c r="G212" s="316"/>
      <c r="H212" s="357" t="s">
        <v>1246</v>
      </c>
      <c r="I212" s="357"/>
      <c r="J212" s="357"/>
      <c r="K212" s="371"/>
    </row>
    <row r="213" ht="15" customHeight="1">
      <c r="B213" s="370"/>
      <c r="C213" s="338"/>
      <c r="D213" s="338"/>
      <c r="E213" s="338"/>
      <c r="F213" s="331">
        <v>2</v>
      </c>
      <c r="G213" s="316"/>
      <c r="H213" s="357" t="s">
        <v>1247</v>
      </c>
      <c r="I213" s="357"/>
      <c r="J213" s="357"/>
      <c r="K213" s="371"/>
    </row>
    <row r="214" ht="15" customHeight="1">
      <c r="B214" s="370"/>
      <c r="C214" s="338"/>
      <c r="D214" s="338"/>
      <c r="E214" s="338"/>
      <c r="F214" s="331">
        <v>3</v>
      </c>
      <c r="G214" s="316"/>
      <c r="H214" s="357" t="s">
        <v>1248</v>
      </c>
      <c r="I214" s="357"/>
      <c r="J214" s="357"/>
      <c r="K214" s="371"/>
    </row>
    <row r="215" ht="15" customHeight="1">
      <c r="B215" s="370"/>
      <c r="C215" s="338"/>
      <c r="D215" s="338"/>
      <c r="E215" s="338"/>
      <c r="F215" s="331">
        <v>4</v>
      </c>
      <c r="G215" s="316"/>
      <c r="H215" s="357" t="s">
        <v>1249</v>
      </c>
      <c r="I215" s="357"/>
      <c r="J215" s="357"/>
      <c r="K215" s="371"/>
    </row>
    <row r="216" ht="12.75" customHeight="1">
      <c r="B216" s="374"/>
      <c r="C216" s="375"/>
      <c r="D216" s="375"/>
      <c r="E216" s="375"/>
      <c r="F216" s="375"/>
      <c r="G216" s="375"/>
      <c r="H216" s="375"/>
      <c r="I216" s="375"/>
      <c r="J216" s="375"/>
      <c r="K216" s="376"/>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Miluše Vágnerová</dc:creator>
  <cp:lastModifiedBy>Miluše Vágnerová</cp:lastModifiedBy>
  <dcterms:created xsi:type="dcterms:W3CDTF">2018-11-01T11:49:56Z</dcterms:created>
  <dcterms:modified xsi:type="dcterms:W3CDTF">2018-11-01T11:50:06Z</dcterms:modified>
</cp:coreProperties>
</file>